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DHD Project\PCR\Resultados_PCR_PPARg\1Month_ABA\"/>
    </mc:Choice>
  </mc:AlternateContent>
  <xr:revisionPtr revIDLastSave="0" documentId="13_ncr:1_{FC9C0597-71F6-4CBE-9ED1-CA44182045C6}" xr6:coauthVersionLast="47" xr6:coauthVersionMax="47" xr10:uidLastSave="{00000000-0000-0000-0000-000000000000}"/>
  <bookViews>
    <workbookView xWindow="-120" yWindow="-120" windowWidth="20730" windowHeight="11040" activeTab="1" xr2:uid="{7CAF1F59-4207-45CB-AC6C-5DC2189D25D9}"/>
  </bookViews>
  <sheets>
    <sheet name="GAPDH_08.04.24 (1)" sheetId="2" r:id="rId1"/>
    <sheet name="PPARg_08.04.24 (1)" sheetId="3" r:id="rId2"/>
    <sheet name="GAPDH_08.04.24 (2)" sheetId="10" r:id="rId3"/>
    <sheet name="PPARg_08.04.24 (2)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3" l="1"/>
  <c r="R11" i="3"/>
  <c r="S11" i="3" s="1"/>
  <c r="Q11" i="3"/>
  <c r="R10" i="3"/>
  <c r="S10" i="3" s="1"/>
  <c r="Q10" i="3"/>
  <c r="R9" i="3"/>
  <c r="S9" i="3" s="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37" i="3"/>
  <c r="M36" i="3"/>
  <c r="M35" i="3"/>
  <c r="M34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L15" i="3"/>
  <c r="L14" i="3"/>
  <c r="L13" i="3"/>
  <c r="L12" i="3"/>
  <c r="L11" i="3"/>
  <c r="K38" i="3"/>
  <c r="E38" i="2"/>
  <c r="K38" i="11"/>
  <c r="E38" i="11"/>
  <c r="F35" i="11"/>
  <c r="L35" i="11" s="1"/>
  <c r="F32" i="11"/>
  <c r="L32" i="11" s="1"/>
  <c r="F29" i="11"/>
  <c r="L30" i="11" s="1"/>
  <c r="F26" i="11"/>
  <c r="L28" i="11" s="1"/>
  <c r="L24" i="11"/>
  <c r="F23" i="11"/>
  <c r="L23" i="11" s="1"/>
  <c r="L21" i="11"/>
  <c r="F20" i="11"/>
  <c r="L20" i="11" s="1"/>
  <c r="L19" i="11"/>
  <c r="F17" i="11"/>
  <c r="L18" i="11" s="1"/>
  <c r="F14" i="11"/>
  <c r="L16" i="11" s="1"/>
  <c r="R11" i="11"/>
  <c r="S11" i="11" s="1"/>
  <c r="F11" i="11"/>
  <c r="L13" i="11" s="1"/>
  <c r="R10" i="11"/>
  <c r="S10" i="11" s="1"/>
  <c r="R9" i="11"/>
  <c r="S9" i="11" s="1"/>
  <c r="F8" i="11"/>
  <c r="E38" i="10"/>
  <c r="F35" i="10"/>
  <c r="F32" i="10"/>
  <c r="F29" i="10"/>
  <c r="F26" i="10"/>
  <c r="F23" i="10"/>
  <c r="F20" i="10"/>
  <c r="F17" i="10"/>
  <c r="F14" i="10"/>
  <c r="F11" i="10"/>
  <c r="F8" i="10"/>
  <c r="Q9" i="3" l="1"/>
  <c r="Q10" i="11"/>
  <c r="L33" i="11"/>
  <c r="L11" i="11"/>
  <c r="N11" i="11" s="1"/>
  <c r="L36" i="11"/>
  <c r="L12" i="11"/>
  <c r="L31" i="11"/>
  <c r="L17" i="11"/>
  <c r="L22" i="11"/>
  <c r="L29" i="11"/>
  <c r="L34" i="11"/>
  <c r="L15" i="11"/>
  <c r="N15" i="11" s="1"/>
  <c r="L27" i="11"/>
  <c r="L14" i="11"/>
  <c r="Q9" i="11"/>
  <c r="L25" i="11"/>
  <c r="L37" i="11"/>
  <c r="L26" i="11"/>
  <c r="Q11" i="11"/>
  <c r="N23" i="11" l="1"/>
  <c r="N26" i="11"/>
  <c r="N25" i="11"/>
  <c r="N17" i="11"/>
  <c r="N13" i="11"/>
  <c r="N33" i="11"/>
  <c r="N36" i="11"/>
  <c r="N14" i="11"/>
  <c r="N20" i="11"/>
  <c r="N21" i="11"/>
  <c r="N27" i="11"/>
  <c r="N30" i="11"/>
  <c r="N31" i="11"/>
  <c r="N35" i="11"/>
  <c r="N18" i="11"/>
  <c r="N34" i="11"/>
  <c r="N32" i="11"/>
  <c r="N16" i="11"/>
  <c r="N29" i="11"/>
  <c r="N19" i="11"/>
  <c r="N12" i="11"/>
  <c r="N37" i="11"/>
  <c r="N22" i="11"/>
  <c r="N28" i="11"/>
  <c r="N24" i="11"/>
  <c r="E38" i="3" l="1"/>
  <c r="F35" i="3"/>
  <c r="L35" i="3" s="1"/>
  <c r="F32" i="3"/>
  <c r="L32" i="3" s="1"/>
  <c r="F29" i="3"/>
  <c r="L30" i="3" s="1"/>
  <c r="F26" i="3"/>
  <c r="L28" i="3" s="1"/>
  <c r="F23" i="3"/>
  <c r="L25" i="3" s="1"/>
  <c r="F20" i="3"/>
  <c r="L21" i="3" s="1"/>
  <c r="F17" i="3"/>
  <c r="L18" i="3" s="1"/>
  <c r="F14" i="3"/>
  <c r="F11" i="3"/>
  <c r="F8" i="3"/>
  <c r="L27" i="3" l="1"/>
  <c r="L31" i="3"/>
  <c r="L34" i="3"/>
  <c r="L33" i="3"/>
  <c r="L17" i="3"/>
  <c r="L19" i="3"/>
  <c r="L24" i="3"/>
  <c r="L26" i="3"/>
  <c r="N26" i="3" s="1"/>
  <c r="L20" i="3"/>
  <c r="L37" i="3"/>
  <c r="L22" i="3"/>
  <c r="L29" i="3"/>
  <c r="L36" i="3"/>
  <c r="L16" i="3"/>
  <c r="L23" i="3"/>
  <c r="N19" i="3" l="1"/>
  <c r="N34" i="3"/>
  <c r="N17" i="3"/>
  <c r="N21" i="3"/>
  <c r="N35" i="3"/>
  <c r="N13" i="3"/>
  <c r="N28" i="3"/>
  <c r="N31" i="3"/>
  <c r="N30" i="3"/>
  <c r="N36" i="3"/>
  <c r="N32" i="3"/>
  <c r="N16" i="3"/>
  <c r="N25" i="3"/>
  <c r="N29" i="3"/>
  <c r="N22" i="3"/>
  <c r="N14" i="3"/>
  <c r="N11" i="3"/>
  <c r="N37" i="3"/>
  <c r="N12" i="3"/>
  <c r="N23" i="3"/>
  <c r="N20" i="3"/>
  <c r="N24" i="3"/>
  <c r="N27" i="3"/>
  <c r="N15" i="3"/>
  <c r="N18" i="3"/>
  <c r="N33" i="3"/>
  <c r="F35" i="2"/>
  <c r="F32" i="2"/>
  <c r="F29" i="2"/>
  <c r="F26" i="2"/>
  <c r="F23" i="2"/>
  <c r="F20" i="2"/>
  <c r="F17" i="2"/>
  <c r="F14" i="2"/>
  <c r="F11" i="2"/>
  <c r="F8" i="2"/>
</calcChain>
</file>

<file path=xl/sharedStrings.xml><?xml version="1.0" encoding="utf-8"?>
<sst xmlns="http://schemas.openxmlformats.org/spreadsheetml/2006/main" count="204" uniqueCount="38">
  <si>
    <t>(Sham-VEH vs. 6OHDA-VEH vs. 6OHDA-ABA)</t>
  </si>
  <si>
    <t>Gen</t>
  </si>
  <si>
    <t>Condicion</t>
  </si>
  <si>
    <t>Muestra</t>
  </si>
  <si>
    <t>CT</t>
  </si>
  <si>
    <t>CT Mean</t>
  </si>
  <si>
    <t>Blank</t>
  </si>
  <si>
    <t>6-OHDA</t>
  </si>
  <si>
    <t>6-OHDA + ABA</t>
  </si>
  <si>
    <t>SHAM</t>
  </si>
  <si>
    <t>GAPDH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</si>
  <si>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</si>
  <si>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</si>
  <si>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</si>
  <si>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</si>
  <si>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</si>
  <si>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</si>
  <si>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</si>
  <si>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</si>
  <si>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</si>
  <si>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Mediana SHAM-VEH</t>
  </si>
  <si>
    <t xml:space="preserve">ΔCT </t>
  </si>
  <si>
    <t xml:space="preserve">ΔΔCT </t>
  </si>
  <si>
    <t xml:space="preserve">2-ΔΔCT </t>
  </si>
  <si>
    <t>Mediana SHAM -VEH (P2.2)</t>
  </si>
  <si>
    <t>6-OHDA+ABA</t>
  </si>
  <si>
    <t>Mean</t>
  </si>
  <si>
    <t>Std. Deviation</t>
  </si>
  <si>
    <t>Menos 2SD</t>
  </si>
  <si>
    <t>Más 2SD</t>
  </si>
  <si>
    <t>FEMALE ACC</t>
  </si>
  <si>
    <r>
      <t>CT</t>
    </r>
    <r>
      <rPr>
        <sz val="7"/>
        <rFont val="Calibri"/>
        <family val="2"/>
        <scheme val="minor"/>
      </rPr>
      <t>TNF-α</t>
    </r>
    <r>
      <rPr>
        <sz val="10"/>
        <rFont val="Calibri"/>
        <family val="2"/>
        <scheme val="minor"/>
      </rPr>
      <t xml:space="preserve"> - CT</t>
    </r>
    <r>
      <rPr>
        <sz val="7"/>
        <rFont val="Calibri"/>
        <family val="2"/>
        <scheme val="minor"/>
      </rPr>
      <t>GADPH (mean)</t>
    </r>
  </si>
  <si>
    <r>
      <t>ΔCT</t>
    </r>
    <r>
      <rPr>
        <sz val="7"/>
        <rFont val="Calibri"/>
        <family val="2"/>
        <scheme val="minor"/>
      </rPr>
      <t>TNF-α (animal)</t>
    </r>
    <r>
      <rPr>
        <sz val="10"/>
        <rFont val="Calibri"/>
        <family val="2"/>
        <scheme val="minor"/>
      </rPr>
      <t xml:space="preserve"> - ΔCT</t>
    </r>
    <r>
      <rPr>
        <sz val="7"/>
        <rFont val="Calibri"/>
        <family val="2"/>
        <scheme val="minor"/>
      </rPr>
      <t>TNF-α (control)</t>
    </r>
  </si>
  <si>
    <t>Resultados GAPDH (Pull_triplicados)</t>
  </si>
  <si>
    <r>
      <t>Resultados PPAR</t>
    </r>
    <r>
      <rPr>
        <b/>
        <sz val="15"/>
        <rFont val="Aptos Narrow"/>
        <family val="2"/>
      </rPr>
      <t>γ</t>
    </r>
    <r>
      <rPr>
        <b/>
        <sz val="15"/>
        <rFont val="Calibri"/>
        <family val="2"/>
        <scheme val="minor"/>
      </rPr>
      <t xml:space="preserve"> (Pull_triplicados)</t>
    </r>
  </si>
  <si>
    <r>
      <t>PPAR</t>
    </r>
    <r>
      <rPr>
        <b/>
        <sz val="14"/>
        <rFont val="Aptos Narrow"/>
        <family val="2"/>
      </rPr>
      <t>γ</t>
    </r>
  </si>
  <si>
    <t>Undetermined</t>
  </si>
  <si>
    <t xml:space="preserve">NO pasa normalidad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</si>
</sst>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name val="Aptos Narrow"/>
      <family val="2"/>
    </font>
    <font>
      <b/>
      <sz val="14"/>
      <name val="Aptos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EC8E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FF00"/>
        <bgColor rgb="FF00FF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BBA"/>
        <bgColor indexed="64"/>
      </patternFill>
    </fill>
    <fill>
      <patternFill patternType="solid">
        <fgColor rgb="FFFFD965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0" fillId="9" borderId="3" xfId="0" applyNumberForma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10" fillId="10" borderId="28" xfId="0" applyFont="1" applyFill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/>
    </xf>
    <xf numFmtId="164" fontId="0" fillId="9" borderId="0" xfId="0" applyNumberFormat="1" applyFill="1" applyAlignment="1">
      <alignment horizont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wrapText="1"/>
    </xf>
    <xf numFmtId="164" fontId="12" fillId="0" borderId="15" xfId="0" applyNumberFormat="1" applyFont="1" applyBorder="1" applyAlignment="1">
      <alignment horizontal="center" vertical="center" wrapText="1"/>
    </xf>
    <xf numFmtId="164" fontId="12" fillId="0" borderId="2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7" fillId="0" borderId="29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0" fillId="0" borderId="0" xfId="0" applyNumberFormat="1"/>
    <xf numFmtId="0" fontId="1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12" borderId="0" xfId="0" applyFont="1" applyFill="1" applyAlignment="1">
      <alignment horizontal="center" vertical="center" wrapText="1"/>
    </xf>
    <xf numFmtId="0" fontId="8" fillId="9" borderId="0" xfId="0" applyFont="1" applyFill="1" applyAlignment="1">
      <alignment horizontal="center"/>
    </xf>
    <xf numFmtId="0" fontId="2" fillId="10" borderId="5" xfId="0" applyFont="1" applyFill="1" applyBorder="1" applyAlignment="1">
      <alignment horizontal="center" vertical="center"/>
    </xf>
    <xf numFmtId="0" fontId="2" fillId="10" borderId="29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24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AAA9E-3D94-4048-921D-4EB11BFCFDCA}">
  <dimension ref="B1:G38"/>
  <sheetViews>
    <sheetView zoomScale="48" zoomScaleNormal="48" workbookViewId="0">
      <selection activeCell="E8" sqref="E8:E37"/>
    </sheetView>
  </sheetViews>
  <sheetFormatPr baseColWidth="10" defaultRowHeight="15" x14ac:dyDescent="0.25"/>
  <cols>
    <col min="1" max="1" width="2.5703125" customWidth="1"/>
    <col min="2" max="7" width="19" customWidth="1"/>
    <col min="246" max="246" width="2.5703125" customWidth="1"/>
    <col min="247" max="257" width="19" customWidth="1"/>
    <col min="259" max="263" width="19" customWidth="1"/>
    <col min="502" max="502" width="2.5703125" customWidth="1"/>
    <col min="503" max="513" width="19" customWidth="1"/>
    <col min="515" max="519" width="19" customWidth="1"/>
    <col min="758" max="758" width="2.5703125" customWidth="1"/>
    <col min="759" max="769" width="19" customWidth="1"/>
    <col min="771" max="775" width="19" customWidth="1"/>
    <col min="1014" max="1014" width="2.5703125" customWidth="1"/>
    <col min="1015" max="1025" width="19" customWidth="1"/>
    <col min="1027" max="1031" width="19" customWidth="1"/>
    <col min="1270" max="1270" width="2.5703125" customWidth="1"/>
    <col min="1271" max="1281" width="19" customWidth="1"/>
    <col min="1283" max="1287" width="19" customWidth="1"/>
    <col min="1526" max="1526" width="2.5703125" customWidth="1"/>
    <col min="1527" max="1537" width="19" customWidth="1"/>
    <col min="1539" max="1543" width="19" customWidth="1"/>
    <col min="1782" max="1782" width="2.5703125" customWidth="1"/>
    <col min="1783" max="1793" width="19" customWidth="1"/>
    <col min="1795" max="1799" width="19" customWidth="1"/>
    <col min="2038" max="2038" width="2.5703125" customWidth="1"/>
    <col min="2039" max="2049" width="19" customWidth="1"/>
    <col min="2051" max="2055" width="19" customWidth="1"/>
    <col min="2294" max="2294" width="2.5703125" customWidth="1"/>
    <col min="2295" max="2305" width="19" customWidth="1"/>
    <col min="2307" max="2311" width="19" customWidth="1"/>
    <col min="2550" max="2550" width="2.5703125" customWidth="1"/>
    <col min="2551" max="2561" width="19" customWidth="1"/>
    <col min="2563" max="2567" width="19" customWidth="1"/>
    <col min="2806" max="2806" width="2.5703125" customWidth="1"/>
    <col min="2807" max="2817" width="19" customWidth="1"/>
    <col min="2819" max="2823" width="19" customWidth="1"/>
    <col min="3062" max="3062" width="2.5703125" customWidth="1"/>
    <col min="3063" max="3073" width="19" customWidth="1"/>
    <col min="3075" max="3079" width="19" customWidth="1"/>
    <col min="3318" max="3318" width="2.5703125" customWidth="1"/>
    <col min="3319" max="3329" width="19" customWidth="1"/>
    <col min="3331" max="3335" width="19" customWidth="1"/>
    <col min="3574" max="3574" width="2.5703125" customWidth="1"/>
    <col min="3575" max="3585" width="19" customWidth="1"/>
    <col min="3587" max="3591" width="19" customWidth="1"/>
    <col min="3830" max="3830" width="2.5703125" customWidth="1"/>
    <col min="3831" max="3841" width="19" customWidth="1"/>
    <col min="3843" max="3847" width="19" customWidth="1"/>
    <col min="4086" max="4086" width="2.5703125" customWidth="1"/>
    <col min="4087" max="4097" width="19" customWidth="1"/>
    <col min="4099" max="4103" width="19" customWidth="1"/>
    <col min="4342" max="4342" width="2.5703125" customWidth="1"/>
    <col min="4343" max="4353" width="19" customWidth="1"/>
    <col min="4355" max="4359" width="19" customWidth="1"/>
    <col min="4598" max="4598" width="2.5703125" customWidth="1"/>
    <col min="4599" max="4609" width="19" customWidth="1"/>
    <col min="4611" max="4615" width="19" customWidth="1"/>
    <col min="4854" max="4854" width="2.5703125" customWidth="1"/>
    <col min="4855" max="4865" width="19" customWidth="1"/>
    <col min="4867" max="4871" width="19" customWidth="1"/>
    <col min="5110" max="5110" width="2.5703125" customWidth="1"/>
    <col min="5111" max="5121" width="19" customWidth="1"/>
    <col min="5123" max="5127" width="19" customWidth="1"/>
    <col min="5366" max="5366" width="2.5703125" customWidth="1"/>
    <col min="5367" max="5377" width="19" customWidth="1"/>
    <col min="5379" max="5383" width="19" customWidth="1"/>
    <col min="5622" max="5622" width="2.5703125" customWidth="1"/>
    <col min="5623" max="5633" width="19" customWidth="1"/>
    <col min="5635" max="5639" width="19" customWidth="1"/>
    <col min="5878" max="5878" width="2.5703125" customWidth="1"/>
    <col min="5879" max="5889" width="19" customWidth="1"/>
    <col min="5891" max="5895" width="19" customWidth="1"/>
    <col min="6134" max="6134" width="2.5703125" customWidth="1"/>
    <col min="6135" max="6145" width="19" customWidth="1"/>
    <col min="6147" max="6151" width="19" customWidth="1"/>
    <col min="6390" max="6390" width="2.5703125" customWidth="1"/>
    <col min="6391" max="6401" width="19" customWidth="1"/>
    <col min="6403" max="6407" width="19" customWidth="1"/>
    <col min="6646" max="6646" width="2.5703125" customWidth="1"/>
    <col min="6647" max="6657" width="19" customWidth="1"/>
    <col min="6659" max="6663" width="19" customWidth="1"/>
    <col min="6902" max="6902" width="2.5703125" customWidth="1"/>
    <col min="6903" max="6913" width="19" customWidth="1"/>
    <col min="6915" max="6919" width="19" customWidth="1"/>
    <col min="7158" max="7158" width="2.5703125" customWidth="1"/>
    <col min="7159" max="7169" width="19" customWidth="1"/>
    <col min="7171" max="7175" width="19" customWidth="1"/>
    <col min="7414" max="7414" width="2.5703125" customWidth="1"/>
    <col min="7415" max="7425" width="19" customWidth="1"/>
    <col min="7427" max="7431" width="19" customWidth="1"/>
    <col min="7670" max="7670" width="2.5703125" customWidth="1"/>
    <col min="7671" max="7681" width="19" customWidth="1"/>
    <col min="7683" max="7687" width="19" customWidth="1"/>
    <col min="7926" max="7926" width="2.5703125" customWidth="1"/>
    <col min="7927" max="7937" width="19" customWidth="1"/>
    <col min="7939" max="7943" width="19" customWidth="1"/>
    <col min="8182" max="8182" width="2.5703125" customWidth="1"/>
    <col min="8183" max="8193" width="19" customWidth="1"/>
    <col min="8195" max="8199" width="19" customWidth="1"/>
    <col min="8438" max="8438" width="2.5703125" customWidth="1"/>
    <col min="8439" max="8449" width="19" customWidth="1"/>
    <col min="8451" max="8455" width="19" customWidth="1"/>
    <col min="8694" max="8694" width="2.5703125" customWidth="1"/>
    <col min="8695" max="8705" width="19" customWidth="1"/>
    <col min="8707" max="8711" width="19" customWidth="1"/>
    <col min="8950" max="8950" width="2.5703125" customWidth="1"/>
    <col min="8951" max="8961" width="19" customWidth="1"/>
    <col min="8963" max="8967" width="19" customWidth="1"/>
    <col min="9206" max="9206" width="2.5703125" customWidth="1"/>
    <col min="9207" max="9217" width="19" customWidth="1"/>
    <col min="9219" max="9223" width="19" customWidth="1"/>
    <col min="9462" max="9462" width="2.5703125" customWidth="1"/>
    <col min="9463" max="9473" width="19" customWidth="1"/>
    <col min="9475" max="9479" width="19" customWidth="1"/>
    <col min="9718" max="9718" width="2.5703125" customWidth="1"/>
    <col min="9719" max="9729" width="19" customWidth="1"/>
    <col min="9731" max="9735" width="19" customWidth="1"/>
    <col min="9974" max="9974" width="2.5703125" customWidth="1"/>
    <col min="9975" max="9985" width="19" customWidth="1"/>
    <col min="9987" max="9991" width="19" customWidth="1"/>
    <col min="10230" max="10230" width="2.5703125" customWidth="1"/>
    <col min="10231" max="10241" width="19" customWidth="1"/>
    <col min="10243" max="10247" width="19" customWidth="1"/>
    <col min="10486" max="10486" width="2.5703125" customWidth="1"/>
    <col min="10487" max="10497" width="19" customWidth="1"/>
    <col min="10499" max="10503" width="19" customWidth="1"/>
    <col min="10742" max="10742" width="2.5703125" customWidth="1"/>
    <col min="10743" max="10753" width="19" customWidth="1"/>
    <col min="10755" max="10759" width="19" customWidth="1"/>
    <col min="10998" max="10998" width="2.5703125" customWidth="1"/>
    <col min="10999" max="11009" width="19" customWidth="1"/>
    <col min="11011" max="11015" width="19" customWidth="1"/>
    <col min="11254" max="11254" width="2.5703125" customWidth="1"/>
    <col min="11255" max="11265" width="19" customWidth="1"/>
    <col min="11267" max="11271" width="19" customWidth="1"/>
    <col min="11510" max="11510" width="2.5703125" customWidth="1"/>
    <col min="11511" max="11521" width="19" customWidth="1"/>
    <col min="11523" max="11527" width="19" customWidth="1"/>
    <col min="11766" max="11766" width="2.5703125" customWidth="1"/>
    <col min="11767" max="11777" width="19" customWidth="1"/>
    <col min="11779" max="11783" width="19" customWidth="1"/>
    <col min="12022" max="12022" width="2.5703125" customWidth="1"/>
    <col min="12023" max="12033" width="19" customWidth="1"/>
    <col min="12035" max="12039" width="19" customWidth="1"/>
    <col min="12278" max="12278" width="2.5703125" customWidth="1"/>
    <col min="12279" max="12289" width="19" customWidth="1"/>
    <col min="12291" max="12295" width="19" customWidth="1"/>
    <col min="12534" max="12534" width="2.5703125" customWidth="1"/>
    <col min="12535" max="12545" width="19" customWidth="1"/>
    <col min="12547" max="12551" width="19" customWidth="1"/>
    <col min="12790" max="12790" width="2.5703125" customWidth="1"/>
    <col min="12791" max="12801" width="19" customWidth="1"/>
    <col min="12803" max="12807" width="19" customWidth="1"/>
    <col min="13046" max="13046" width="2.5703125" customWidth="1"/>
    <col min="13047" max="13057" width="19" customWidth="1"/>
    <col min="13059" max="13063" width="19" customWidth="1"/>
    <col min="13302" max="13302" width="2.5703125" customWidth="1"/>
    <col min="13303" max="13313" width="19" customWidth="1"/>
    <col min="13315" max="13319" width="19" customWidth="1"/>
    <col min="13558" max="13558" width="2.5703125" customWidth="1"/>
    <col min="13559" max="13569" width="19" customWidth="1"/>
    <col min="13571" max="13575" width="19" customWidth="1"/>
    <col min="13814" max="13814" width="2.5703125" customWidth="1"/>
    <col min="13815" max="13825" width="19" customWidth="1"/>
    <col min="13827" max="13831" width="19" customWidth="1"/>
    <col min="14070" max="14070" width="2.5703125" customWidth="1"/>
    <col min="14071" max="14081" width="19" customWidth="1"/>
    <col min="14083" max="14087" width="19" customWidth="1"/>
    <col min="14326" max="14326" width="2.5703125" customWidth="1"/>
    <col min="14327" max="14337" width="19" customWidth="1"/>
    <col min="14339" max="14343" width="19" customWidth="1"/>
    <col min="14582" max="14582" width="2.5703125" customWidth="1"/>
    <col min="14583" max="14593" width="19" customWidth="1"/>
    <col min="14595" max="14599" width="19" customWidth="1"/>
    <col min="14838" max="14838" width="2.5703125" customWidth="1"/>
    <col min="14839" max="14849" width="19" customWidth="1"/>
    <col min="14851" max="14855" width="19" customWidth="1"/>
    <col min="15094" max="15094" width="2.5703125" customWidth="1"/>
    <col min="15095" max="15105" width="19" customWidth="1"/>
    <col min="15107" max="15111" width="19" customWidth="1"/>
    <col min="15350" max="15350" width="2.5703125" customWidth="1"/>
    <col min="15351" max="15361" width="19" customWidth="1"/>
    <col min="15363" max="15367" width="19" customWidth="1"/>
    <col min="15606" max="15606" width="2.5703125" customWidth="1"/>
    <col min="15607" max="15617" width="19" customWidth="1"/>
    <col min="15619" max="15623" width="19" customWidth="1"/>
    <col min="15862" max="15862" width="2.5703125" customWidth="1"/>
    <col min="15863" max="15873" width="19" customWidth="1"/>
    <col min="15875" max="15879" width="19" customWidth="1"/>
    <col min="16118" max="16118" width="2.5703125" customWidth="1"/>
    <col min="16119" max="16129" width="19" customWidth="1"/>
    <col min="16131" max="16135" width="19" customWidth="1"/>
  </cols>
  <sheetData>
    <row r="1" spans="2:7" ht="13.5" customHeight="1" x14ac:dyDescent="0.25"/>
    <row r="2" spans="2:7" ht="15.75" customHeight="1" x14ac:dyDescent="0.25">
      <c r="B2" s="75" t="s">
        <v>33</v>
      </c>
      <c r="C2" s="75"/>
      <c r="D2" s="75"/>
    </row>
    <row r="3" spans="2:7" ht="15.75" customHeight="1" x14ac:dyDescent="0.25">
      <c r="B3" s="75"/>
      <c r="C3" s="75"/>
      <c r="D3" s="75"/>
    </row>
    <row r="4" spans="2:7" ht="15.75" customHeight="1" x14ac:dyDescent="0.25">
      <c r="B4" s="76" t="s">
        <v>0</v>
      </c>
      <c r="C4" s="76"/>
      <c r="D4" s="76"/>
    </row>
    <row r="5" spans="2:7" ht="15.75" customHeight="1" thickBot="1" x14ac:dyDescent="0.3"/>
    <row r="6" spans="2:7" ht="15.75" customHeight="1" x14ac:dyDescent="0.25">
      <c r="B6" s="77" t="s">
        <v>1</v>
      </c>
      <c r="C6" s="79" t="s">
        <v>2</v>
      </c>
      <c r="D6" s="81" t="s">
        <v>3</v>
      </c>
      <c r="E6" s="83" t="s">
        <v>4</v>
      </c>
      <c r="F6" s="85" t="s">
        <v>5</v>
      </c>
      <c r="G6" s="1"/>
    </row>
    <row r="7" spans="2:7" ht="15.75" customHeight="1" thickBot="1" x14ac:dyDescent="0.3">
      <c r="B7" s="78"/>
      <c r="C7" s="80"/>
      <c r="D7" s="82"/>
      <c r="E7" s="84"/>
      <c r="F7" s="86"/>
      <c r="G7" s="1"/>
    </row>
    <row r="8" spans="2:7" ht="15.75" customHeight="1" x14ac:dyDescent="0.25">
      <c r="B8" s="87" t="s">
        <v>10</v>
      </c>
      <c r="C8" s="90" t="s">
        <v>6</v>
      </c>
      <c r="D8" s="91"/>
      <c r="E8" s="2" t="s">
        <v>36</v>
      </c>
      <c r="F8" s="96" t="e">
        <f>AVERAGE(E8:E10)</f>
        <v>#DIV/0!</v>
      </c>
    </row>
    <row r="9" spans="2:7" ht="15.75" customHeight="1" x14ac:dyDescent="0.25">
      <c r="B9" s="88"/>
      <c r="C9" s="92"/>
      <c r="D9" s="93"/>
      <c r="E9" s="3" t="s">
        <v>36</v>
      </c>
      <c r="F9" s="97"/>
    </row>
    <row r="10" spans="2:7" ht="15.75" customHeight="1" thickBot="1" x14ac:dyDescent="0.3">
      <c r="B10" s="88"/>
      <c r="C10" s="94"/>
      <c r="D10" s="95"/>
      <c r="E10" s="4" t="s">
        <v>36</v>
      </c>
      <c r="F10" s="98"/>
    </row>
    <row r="11" spans="2:7" ht="15.75" customHeight="1" x14ac:dyDescent="0.25">
      <c r="B11" s="88"/>
      <c r="C11" s="99" t="s">
        <v>9</v>
      </c>
      <c r="D11" s="104" t="s">
        <v>11</v>
      </c>
      <c r="E11" s="2">
        <v>33.212413787841797</v>
      </c>
      <c r="F11" s="96">
        <f>AVERAGE(E11:E13)</f>
        <v>32.809907277425133</v>
      </c>
    </row>
    <row r="12" spans="2:7" ht="15.75" customHeight="1" x14ac:dyDescent="0.25">
      <c r="B12" s="88"/>
      <c r="C12" s="100"/>
      <c r="D12" s="105"/>
      <c r="E12" s="3">
        <v>32.774105072021484</v>
      </c>
      <c r="F12" s="97"/>
    </row>
    <row r="13" spans="2:7" ht="15.75" customHeight="1" x14ac:dyDescent="0.25">
      <c r="B13" s="88"/>
      <c r="C13" s="100"/>
      <c r="D13" s="106"/>
      <c r="E13" s="5">
        <v>32.443202972412109</v>
      </c>
      <c r="F13" s="107"/>
    </row>
    <row r="14" spans="2:7" ht="15.75" customHeight="1" x14ac:dyDescent="0.25">
      <c r="B14" s="88"/>
      <c r="C14" s="100"/>
      <c r="D14" s="108" t="s">
        <v>12</v>
      </c>
      <c r="E14" s="6">
        <v>29.812566757202148</v>
      </c>
      <c r="F14" s="109">
        <f>AVERAGE(E14:E16)</f>
        <v>30.013304710388184</v>
      </c>
    </row>
    <row r="15" spans="2:7" ht="15.75" customHeight="1" x14ac:dyDescent="0.25">
      <c r="B15" s="88"/>
      <c r="C15" s="100"/>
      <c r="D15" s="105"/>
      <c r="E15" s="3">
        <v>30.214042663574219</v>
      </c>
      <c r="F15" s="110"/>
    </row>
    <row r="16" spans="2:7" ht="15.75" customHeight="1" x14ac:dyDescent="0.25">
      <c r="B16" s="88"/>
      <c r="C16" s="100"/>
      <c r="D16" s="106"/>
      <c r="E16" s="5" t="s">
        <v>36</v>
      </c>
      <c r="F16" s="111"/>
    </row>
    <row r="17" spans="2:6" ht="13.5" customHeight="1" x14ac:dyDescent="0.25">
      <c r="B17" s="88"/>
      <c r="C17" s="100"/>
      <c r="D17" s="108" t="s">
        <v>13</v>
      </c>
      <c r="E17" s="6">
        <v>26.932126998901367</v>
      </c>
      <c r="F17" s="112">
        <f>AVERAGE(E17:E19)</f>
        <v>26.919598897298176</v>
      </c>
    </row>
    <row r="18" spans="2:6" ht="13.5" customHeight="1" x14ac:dyDescent="0.25">
      <c r="B18" s="88"/>
      <c r="C18" s="100"/>
      <c r="D18" s="105"/>
      <c r="E18" s="3">
        <v>26.919090270996094</v>
      </c>
      <c r="F18" s="97"/>
    </row>
    <row r="19" spans="2:6" ht="15.75" customHeight="1" thickBot="1" x14ac:dyDescent="0.3">
      <c r="B19" s="88"/>
      <c r="C19" s="100"/>
      <c r="D19" s="105"/>
      <c r="E19" s="3">
        <v>26.90757942199707</v>
      </c>
      <c r="F19" s="97"/>
    </row>
    <row r="20" spans="2:6" ht="15.75" customHeight="1" x14ac:dyDescent="0.25">
      <c r="B20" s="88"/>
      <c r="C20" s="101" t="s">
        <v>7</v>
      </c>
      <c r="D20" s="104" t="s">
        <v>14</v>
      </c>
      <c r="E20" s="2">
        <v>30.923971176147461</v>
      </c>
      <c r="F20" s="96">
        <f>AVERAGE(E20:E22)</f>
        <v>30.735691706339519</v>
      </c>
    </row>
    <row r="21" spans="2:6" ht="15.75" customHeight="1" x14ac:dyDescent="0.25">
      <c r="B21" s="88"/>
      <c r="C21" s="102"/>
      <c r="D21" s="105"/>
      <c r="E21" s="3">
        <v>30.554216384887695</v>
      </c>
      <c r="F21" s="97"/>
    </row>
    <row r="22" spans="2:6" ht="15.75" customHeight="1" x14ac:dyDescent="0.25">
      <c r="B22" s="88"/>
      <c r="C22" s="102"/>
      <c r="D22" s="106"/>
      <c r="E22" s="5">
        <v>30.728887557983398</v>
      </c>
      <c r="F22" s="107"/>
    </row>
    <row r="23" spans="2:6" ht="15.75" customHeight="1" x14ac:dyDescent="0.25">
      <c r="B23" s="88"/>
      <c r="C23" s="102"/>
      <c r="D23" s="108" t="s">
        <v>15</v>
      </c>
      <c r="E23" s="6" t="s">
        <v>36</v>
      </c>
      <c r="F23" s="112">
        <f>AVERAGE(E23:E25)</f>
        <v>31.237227439880371</v>
      </c>
    </row>
    <row r="24" spans="2:6" ht="15.75" customHeight="1" x14ac:dyDescent="0.25">
      <c r="B24" s="88"/>
      <c r="C24" s="102"/>
      <c r="D24" s="105"/>
      <c r="E24" s="3">
        <v>30.978357315063477</v>
      </c>
      <c r="F24" s="97"/>
    </row>
    <row r="25" spans="2:6" ht="15.75" customHeight="1" x14ac:dyDescent="0.25">
      <c r="B25" s="88"/>
      <c r="C25" s="102"/>
      <c r="D25" s="106"/>
      <c r="E25" s="5">
        <v>31.496097564697266</v>
      </c>
      <c r="F25" s="107"/>
    </row>
    <row r="26" spans="2:6" ht="15.75" customHeight="1" x14ac:dyDescent="0.25">
      <c r="B26" s="88"/>
      <c r="C26" s="102"/>
      <c r="D26" s="108" t="s">
        <v>16</v>
      </c>
      <c r="E26" s="6">
        <v>21.214204788208008</v>
      </c>
      <c r="F26" s="112">
        <f>AVERAGE(E26:E28)</f>
        <v>21.429313659667969</v>
      </c>
    </row>
    <row r="27" spans="2:6" ht="15.75" customHeight="1" x14ac:dyDescent="0.25">
      <c r="B27" s="88"/>
      <c r="C27" s="102"/>
      <c r="D27" s="105"/>
      <c r="E27" s="3">
        <v>21.459768295288086</v>
      </c>
      <c r="F27" s="97"/>
    </row>
    <row r="28" spans="2:6" ht="15.75" customHeight="1" thickBot="1" x14ac:dyDescent="0.3">
      <c r="B28" s="88"/>
      <c r="C28" s="103"/>
      <c r="D28" s="113"/>
      <c r="E28" s="4">
        <v>21.613967895507813</v>
      </c>
      <c r="F28" s="98"/>
    </row>
    <row r="29" spans="2:6" ht="15.75" customHeight="1" x14ac:dyDescent="0.25">
      <c r="B29" s="88"/>
      <c r="C29" s="102" t="s">
        <v>8</v>
      </c>
      <c r="D29" s="114" t="s">
        <v>17</v>
      </c>
      <c r="E29" s="3">
        <v>27.456968307495117</v>
      </c>
      <c r="F29" s="116">
        <f>AVERAGE(E29:E31)</f>
        <v>27.558874130249023</v>
      </c>
    </row>
    <row r="30" spans="2:6" ht="15.75" customHeight="1" x14ac:dyDescent="0.25">
      <c r="B30" s="88"/>
      <c r="C30" s="102"/>
      <c r="D30" s="114"/>
      <c r="E30" s="3">
        <v>27.550743103027344</v>
      </c>
      <c r="F30" s="97"/>
    </row>
    <row r="31" spans="2:6" ht="15.75" customHeight="1" x14ac:dyDescent="0.25">
      <c r="B31" s="88"/>
      <c r="C31" s="102"/>
      <c r="D31" s="115"/>
      <c r="E31" s="5">
        <v>27.668910980224609</v>
      </c>
      <c r="F31" s="107"/>
    </row>
    <row r="32" spans="2:6" ht="15.75" customHeight="1" x14ac:dyDescent="0.25">
      <c r="B32" s="88"/>
      <c r="C32" s="102"/>
      <c r="D32" s="117" t="s">
        <v>18</v>
      </c>
      <c r="E32" s="6">
        <v>27.95265007019043</v>
      </c>
      <c r="F32" s="112">
        <f>AVERAGE(E32:E34)</f>
        <v>27.912817637125652</v>
      </c>
    </row>
    <row r="33" spans="2:6" ht="15.75" customHeight="1" x14ac:dyDescent="0.25">
      <c r="B33" s="88"/>
      <c r="C33" s="102"/>
      <c r="D33" s="114"/>
      <c r="E33" s="3">
        <v>27.911581039428711</v>
      </c>
      <c r="F33" s="97"/>
    </row>
    <row r="34" spans="2:6" ht="15.75" customHeight="1" x14ac:dyDescent="0.25">
      <c r="B34" s="88"/>
      <c r="C34" s="102"/>
      <c r="D34" s="115"/>
      <c r="E34" s="5">
        <v>27.874221801757813</v>
      </c>
      <c r="F34" s="107"/>
    </row>
    <row r="35" spans="2:6" ht="15.75" customHeight="1" x14ac:dyDescent="0.25">
      <c r="B35" s="88"/>
      <c r="C35" s="102"/>
      <c r="D35" s="117" t="s">
        <v>19</v>
      </c>
      <c r="E35" s="6">
        <v>31.684225082397461</v>
      </c>
      <c r="F35" s="112">
        <f>AVERAGE(E35:E37)</f>
        <v>31.882487614949543</v>
      </c>
    </row>
    <row r="36" spans="2:6" ht="15.75" customHeight="1" x14ac:dyDescent="0.25">
      <c r="B36" s="88"/>
      <c r="C36" s="102"/>
      <c r="D36" s="114"/>
      <c r="E36" s="3">
        <v>31.892543792724609</v>
      </c>
      <c r="F36" s="97"/>
    </row>
    <row r="37" spans="2:6" ht="15.75" customHeight="1" thickBot="1" x14ac:dyDescent="0.3">
      <c r="B37" s="89"/>
      <c r="C37" s="103"/>
      <c r="D37" s="118"/>
      <c r="E37" s="4">
        <v>32.070693969726563</v>
      </c>
      <c r="F37" s="98"/>
    </row>
    <row r="38" spans="2:6" x14ac:dyDescent="0.25">
      <c r="C38" s="119" t="s">
        <v>20</v>
      </c>
      <c r="D38" s="119"/>
      <c r="E38" s="7">
        <f>MEDIAN(E11:E19)</f>
        <v>30.013304710388184</v>
      </c>
    </row>
  </sheetData>
  <mergeCells count="32">
    <mergeCell ref="D32:D34"/>
    <mergeCell ref="F32:F34"/>
    <mergeCell ref="D35:D37"/>
    <mergeCell ref="F35:F37"/>
    <mergeCell ref="C38:D38"/>
    <mergeCell ref="D23:D25"/>
    <mergeCell ref="F23:F25"/>
    <mergeCell ref="D26:D28"/>
    <mergeCell ref="F26:F28"/>
    <mergeCell ref="D29:D31"/>
    <mergeCell ref="F29:F31"/>
    <mergeCell ref="E6:E7"/>
    <mergeCell ref="F6:F7"/>
    <mergeCell ref="B8:B37"/>
    <mergeCell ref="C8:D10"/>
    <mergeCell ref="F8:F10"/>
    <mergeCell ref="C11:C19"/>
    <mergeCell ref="C20:C28"/>
    <mergeCell ref="C29:C37"/>
    <mergeCell ref="D11:D13"/>
    <mergeCell ref="F11:F13"/>
    <mergeCell ref="D14:D16"/>
    <mergeCell ref="F14:F16"/>
    <mergeCell ref="D17:D19"/>
    <mergeCell ref="F17:F19"/>
    <mergeCell ref="D20:D22"/>
    <mergeCell ref="F20:F22"/>
    <mergeCell ref="B2:D3"/>
    <mergeCell ref="B4:D4"/>
    <mergeCell ref="B6:B7"/>
    <mergeCell ref="C6:C7"/>
    <mergeCell ref="D6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52ACC-778F-47E4-B67D-7E1041F5B205}">
  <dimension ref="B1:S71"/>
  <sheetViews>
    <sheetView tabSelected="1" zoomScale="54" zoomScaleNormal="50" workbookViewId="0">
      <selection activeCell="M38" sqref="M38"/>
    </sheetView>
  </sheetViews>
  <sheetFormatPr baseColWidth="10" defaultRowHeight="15" x14ac:dyDescent="0.25"/>
  <cols>
    <col min="1" max="1" width="2.5703125" customWidth="1"/>
    <col min="2" max="6" width="19" customWidth="1"/>
    <col min="7" max="7" width="2.5703125" customWidth="1"/>
    <col min="8" max="11" width="19" customWidth="1"/>
    <col min="12" max="13" width="39.7109375" customWidth="1"/>
    <col min="14" max="14" width="19" customWidth="1"/>
    <col min="16" max="19" width="19" customWidth="1"/>
    <col min="244" max="244" width="2.5703125" customWidth="1"/>
    <col min="245" max="255" width="19" customWidth="1"/>
    <col min="257" max="261" width="19" customWidth="1"/>
    <col min="500" max="500" width="2.5703125" customWidth="1"/>
    <col min="501" max="511" width="19" customWidth="1"/>
    <col min="513" max="517" width="19" customWidth="1"/>
    <col min="756" max="756" width="2.5703125" customWidth="1"/>
    <col min="757" max="767" width="19" customWidth="1"/>
    <col min="769" max="773" width="19" customWidth="1"/>
    <col min="1012" max="1012" width="2.5703125" customWidth="1"/>
    <col min="1013" max="1023" width="19" customWidth="1"/>
    <col min="1025" max="1029" width="19" customWidth="1"/>
    <col min="1268" max="1268" width="2.5703125" customWidth="1"/>
    <col min="1269" max="1279" width="19" customWidth="1"/>
    <col min="1281" max="1285" width="19" customWidth="1"/>
    <col min="1524" max="1524" width="2.5703125" customWidth="1"/>
    <col min="1525" max="1535" width="19" customWidth="1"/>
    <col min="1537" max="1541" width="19" customWidth="1"/>
    <col min="1780" max="1780" width="2.5703125" customWidth="1"/>
    <col min="1781" max="1791" width="19" customWidth="1"/>
    <col min="1793" max="1797" width="19" customWidth="1"/>
    <col min="2036" max="2036" width="2.5703125" customWidth="1"/>
    <col min="2037" max="2047" width="19" customWidth="1"/>
    <col min="2049" max="2053" width="19" customWidth="1"/>
    <col min="2292" max="2292" width="2.5703125" customWidth="1"/>
    <col min="2293" max="2303" width="19" customWidth="1"/>
    <col min="2305" max="2309" width="19" customWidth="1"/>
    <col min="2548" max="2548" width="2.5703125" customWidth="1"/>
    <col min="2549" max="2559" width="19" customWidth="1"/>
    <col min="2561" max="2565" width="19" customWidth="1"/>
    <col min="2804" max="2804" width="2.5703125" customWidth="1"/>
    <col min="2805" max="2815" width="19" customWidth="1"/>
    <col min="2817" max="2821" width="19" customWidth="1"/>
    <col min="3060" max="3060" width="2.5703125" customWidth="1"/>
    <col min="3061" max="3071" width="19" customWidth="1"/>
    <col min="3073" max="3077" width="19" customWidth="1"/>
    <col min="3316" max="3316" width="2.5703125" customWidth="1"/>
    <col min="3317" max="3327" width="19" customWidth="1"/>
    <col min="3329" max="3333" width="19" customWidth="1"/>
    <col min="3572" max="3572" width="2.5703125" customWidth="1"/>
    <col min="3573" max="3583" width="19" customWidth="1"/>
    <col min="3585" max="3589" width="19" customWidth="1"/>
    <col min="3828" max="3828" width="2.5703125" customWidth="1"/>
    <col min="3829" max="3839" width="19" customWidth="1"/>
    <col min="3841" max="3845" width="19" customWidth="1"/>
    <col min="4084" max="4084" width="2.5703125" customWidth="1"/>
    <col min="4085" max="4095" width="19" customWidth="1"/>
    <col min="4097" max="4101" width="19" customWidth="1"/>
    <col min="4340" max="4340" width="2.5703125" customWidth="1"/>
    <col min="4341" max="4351" width="19" customWidth="1"/>
    <col min="4353" max="4357" width="19" customWidth="1"/>
    <col min="4596" max="4596" width="2.5703125" customWidth="1"/>
    <col min="4597" max="4607" width="19" customWidth="1"/>
    <col min="4609" max="4613" width="19" customWidth="1"/>
    <col min="4852" max="4852" width="2.5703125" customWidth="1"/>
    <col min="4853" max="4863" width="19" customWidth="1"/>
    <col min="4865" max="4869" width="19" customWidth="1"/>
    <col min="5108" max="5108" width="2.5703125" customWidth="1"/>
    <col min="5109" max="5119" width="19" customWidth="1"/>
    <col min="5121" max="5125" width="19" customWidth="1"/>
    <col min="5364" max="5364" width="2.5703125" customWidth="1"/>
    <col min="5365" max="5375" width="19" customWidth="1"/>
    <col min="5377" max="5381" width="19" customWidth="1"/>
    <col min="5620" max="5620" width="2.5703125" customWidth="1"/>
    <col min="5621" max="5631" width="19" customWidth="1"/>
    <col min="5633" max="5637" width="19" customWidth="1"/>
    <col min="5876" max="5876" width="2.5703125" customWidth="1"/>
    <col min="5877" max="5887" width="19" customWidth="1"/>
    <col min="5889" max="5893" width="19" customWidth="1"/>
    <col min="6132" max="6132" width="2.5703125" customWidth="1"/>
    <col min="6133" max="6143" width="19" customWidth="1"/>
    <col min="6145" max="6149" width="19" customWidth="1"/>
    <col min="6388" max="6388" width="2.5703125" customWidth="1"/>
    <col min="6389" max="6399" width="19" customWidth="1"/>
    <col min="6401" max="6405" width="19" customWidth="1"/>
    <col min="6644" max="6644" width="2.5703125" customWidth="1"/>
    <col min="6645" max="6655" width="19" customWidth="1"/>
    <col min="6657" max="6661" width="19" customWidth="1"/>
    <col min="6900" max="6900" width="2.5703125" customWidth="1"/>
    <col min="6901" max="6911" width="19" customWidth="1"/>
    <col min="6913" max="6917" width="19" customWidth="1"/>
    <col min="7156" max="7156" width="2.5703125" customWidth="1"/>
    <col min="7157" max="7167" width="19" customWidth="1"/>
    <col min="7169" max="7173" width="19" customWidth="1"/>
    <col min="7412" max="7412" width="2.5703125" customWidth="1"/>
    <col min="7413" max="7423" width="19" customWidth="1"/>
    <col min="7425" max="7429" width="19" customWidth="1"/>
    <col min="7668" max="7668" width="2.5703125" customWidth="1"/>
    <col min="7669" max="7679" width="19" customWidth="1"/>
    <col min="7681" max="7685" width="19" customWidth="1"/>
    <col min="7924" max="7924" width="2.5703125" customWidth="1"/>
    <col min="7925" max="7935" width="19" customWidth="1"/>
    <col min="7937" max="7941" width="19" customWidth="1"/>
    <col min="8180" max="8180" width="2.5703125" customWidth="1"/>
    <col min="8181" max="8191" width="19" customWidth="1"/>
    <col min="8193" max="8197" width="19" customWidth="1"/>
    <col min="8436" max="8436" width="2.5703125" customWidth="1"/>
    <col min="8437" max="8447" width="19" customWidth="1"/>
    <col min="8449" max="8453" width="19" customWidth="1"/>
    <col min="8692" max="8692" width="2.5703125" customWidth="1"/>
    <col min="8693" max="8703" width="19" customWidth="1"/>
    <col min="8705" max="8709" width="19" customWidth="1"/>
    <col min="8948" max="8948" width="2.5703125" customWidth="1"/>
    <col min="8949" max="8959" width="19" customWidth="1"/>
    <col min="8961" max="8965" width="19" customWidth="1"/>
    <col min="9204" max="9204" width="2.5703125" customWidth="1"/>
    <col min="9205" max="9215" width="19" customWidth="1"/>
    <col min="9217" max="9221" width="19" customWidth="1"/>
    <col min="9460" max="9460" width="2.5703125" customWidth="1"/>
    <col min="9461" max="9471" width="19" customWidth="1"/>
    <col min="9473" max="9477" width="19" customWidth="1"/>
    <col min="9716" max="9716" width="2.5703125" customWidth="1"/>
    <col min="9717" max="9727" width="19" customWidth="1"/>
    <col min="9729" max="9733" width="19" customWidth="1"/>
    <col min="9972" max="9972" width="2.5703125" customWidth="1"/>
    <col min="9973" max="9983" width="19" customWidth="1"/>
    <col min="9985" max="9989" width="19" customWidth="1"/>
    <col min="10228" max="10228" width="2.5703125" customWidth="1"/>
    <col min="10229" max="10239" width="19" customWidth="1"/>
    <col min="10241" max="10245" width="19" customWidth="1"/>
    <col min="10484" max="10484" width="2.5703125" customWidth="1"/>
    <col min="10485" max="10495" width="19" customWidth="1"/>
    <col min="10497" max="10501" width="19" customWidth="1"/>
    <col min="10740" max="10740" width="2.5703125" customWidth="1"/>
    <col min="10741" max="10751" width="19" customWidth="1"/>
    <col min="10753" max="10757" width="19" customWidth="1"/>
    <col min="10996" max="10996" width="2.5703125" customWidth="1"/>
    <col min="10997" max="11007" width="19" customWidth="1"/>
    <col min="11009" max="11013" width="19" customWidth="1"/>
    <col min="11252" max="11252" width="2.5703125" customWidth="1"/>
    <col min="11253" max="11263" width="19" customWidth="1"/>
    <col min="11265" max="11269" width="19" customWidth="1"/>
    <col min="11508" max="11508" width="2.5703125" customWidth="1"/>
    <col min="11509" max="11519" width="19" customWidth="1"/>
    <col min="11521" max="11525" width="19" customWidth="1"/>
    <col min="11764" max="11764" width="2.5703125" customWidth="1"/>
    <col min="11765" max="11775" width="19" customWidth="1"/>
    <col min="11777" max="11781" width="19" customWidth="1"/>
    <col min="12020" max="12020" width="2.5703125" customWidth="1"/>
    <col min="12021" max="12031" width="19" customWidth="1"/>
    <col min="12033" max="12037" width="19" customWidth="1"/>
    <col min="12276" max="12276" width="2.5703125" customWidth="1"/>
    <col min="12277" max="12287" width="19" customWidth="1"/>
    <col min="12289" max="12293" width="19" customWidth="1"/>
    <col min="12532" max="12532" width="2.5703125" customWidth="1"/>
    <col min="12533" max="12543" width="19" customWidth="1"/>
    <col min="12545" max="12549" width="19" customWidth="1"/>
    <col min="12788" max="12788" width="2.5703125" customWidth="1"/>
    <col min="12789" max="12799" width="19" customWidth="1"/>
    <col min="12801" max="12805" width="19" customWidth="1"/>
    <col min="13044" max="13044" width="2.5703125" customWidth="1"/>
    <col min="13045" max="13055" width="19" customWidth="1"/>
    <col min="13057" max="13061" width="19" customWidth="1"/>
    <col min="13300" max="13300" width="2.5703125" customWidth="1"/>
    <col min="13301" max="13311" width="19" customWidth="1"/>
    <col min="13313" max="13317" width="19" customWidth="1"/>
    <col min="13556" max="13556" width="2.5703125" customWidth="1"/>
    <col min="13557" max="13567" width="19" customWidth="1"/>
    <col min="13569" max="13573" width="19" customWidth="1"/>
    <col min="13812" max="13812" width="2.5703125" customWidth="1"/>
    <col min="13813" max="13823" width="19" customWidth="1"/>
    <col min="13825" max="13829" width="19" customWidth="1"/>
    <col min="14068" max="14068" width="2.5703125" customWidth="1"/>
    <col min="14069" max="14079" width="19" customWidth="1"/>
    <col min="14081" max="14085" width="19" customWidth="1"/>
    <col min="14324" max="14324" width="2.5703125" customWidth="1"/>
    <col min="14325" max="14335" width="19" customWidth="1"/>
    <col min="14337" max="14341" width="19" customWidth="1"/>
    <col min="14580" max="14580" width="2.5703125" customWidth="1"/>
    <col min="14581" max="14591" width="19" customWidth="1"/>
    <col min="14593" max="14597" width="19" customWidth="1"/>
    <col min="14836" max="14836" width="2.5703125" customWidth="1"/>
    <col min="14837" max="14847" width="19" customWidth="1"/>
    <col min="14849" max="14853" width="19" customWidth="1"/>
    <col min="15092" max="15092" width="2.5703125" customWidth="1"/>
    <col min="15093" max="15103" width="19" customWidth="1"/>
    <col min="15105" max="15109" width="19" customWidth="1"/>
    <col min="15348" max="15348" width="2.5703125" customWidth="1"/>
    <col min="15349" max="15359" width="19" customWidth="1"/>
    <col min="15361" max="15365" width="19" customWidth="1"/>
    <col min="15604" max="15604" width="2.5703125" customWidth="1"/>
    <col min="15605" max="15615" width="19" customWidth="1"/>
    <col min="15617" max="15621" width="19" customWidth="1"/>
    <col min="15860" max="15860" width="2.5703125" customWidth="1"/>
    <col min="15861" max="15871" width="19" customWidth="1"/>
    <col min="15873" max="15877" width="19" customWidth="1"/>
    <col min="16116" max="16116" width="2.5703125" customWidth="1"/>
    <col min="16117" max="16127" width="19" customWidth="1"/>
    <col min="16129" max="16133" width="19" customWidth="1"/>
  </cols>
  <sheetData>
    <row r="1" spans="2:19" ht="13.5" customHeight="1" x14ac:dyDescent="0.25"/>
    <row r="2" spans="2:19" ht="15.75" customHeight="1" x14ac:dyDescent="0.25">
      <c r="B2" s="75" t="s">
        <v>34</v>
      </c>
      <c r="C2" s="75"/>
      <c r="D2" s="75"/>
      <c r="P2" s="121" t="s">
        <v>37</v>
      </c>
      <c r="Q2" s="121"/>
      <c r="R2" s="121"/>
      <c r="S2" s="121"/>
    </row>
    <row r="3" spans="2:19" ht="15.75" customHeight="1" thickBot="1" x14ac:dyDescent="0.3">
      <c r="B3" s="75"/>
      <c r="C3" s="75"/>
      <c r="D3" s="75"/>
      <c r="P3" s="120" t="s">
        <v>30</v>
      </c>
      <c r="Q3" s="120"/>
      <c r="R3" s="120"/>
    </row>
    <row r="4" spans="2:19" ht="15.75" customHeight="1" thickBot="1" x14ac:dyDescent="0.3">
      <c r="B4" s="76" t="s">
        <v>0</v>
      </c>
      <c r="C4" s="76"/>
      <c r="D4" s="76"/>
      <c r="P4" s="39"/>
      <c r="Q4" s="40" t="s">
        <v>7</v>
      </c>
      <c r="R4" s="41" t="s">
        <v>25</v>
      </c>
      <c r="S4" s="64" t="s">
        <v>9</v>
      </c>
    </row>
    <row r="5" spans="2:19" ht="15.75" customHeight="1" thickBot="1" x14ac:dyDescent="0.3">
      <c r="P5" s="42" t="s">
        <v>26</v>
      </c>
      <c r="Q5" s="43">
        <v>3.2549999999999999</v>
      </c>
      <c r="R5" s="38">
        <v>3.456</v>
      </c>
      <c r="S5" s="65">
        <v>2.2410000000000001</v>
      </c>
    </row>
    <row r="6" spans="2:19" ht="15.75" customHeight="1" thickBot="1" x14ac:dyDescent="0.3">
      <c r="B6" s="77" t="s">
        <v>1</v>
      </c>
      <c r="C6" s="79" t="s">
        <v>2</v>
      </c>
      <c r="D6" s="81" t="s">
        <v>3</v>
      </c>
      <c r="E6" s="83" t="s">
        <v>4</v>
      </c>
      <c r="F6" s="85" t="s">
        <v>5</v>
      </c>
      <c r="G6" s="1"/>
      <c r="H6" s="77" t="s">
        <v>1</v>
      </c>
      <c r="I6" s="79" t="s">
        <v>2</v>
      </c>
      <c r="J6" s="77" t="s">
        <v>3</v>
      </c>
      <c r="K6" s="130" t="s">
        <v>4</v>
      </c>
      <c r="L6" s="8" t="s">
        <v>21</v>
      </c>
      <c r="M6" s="9" t="s">
        <v>22</v>
      </c>
      <c r="N6" s="122" t="s">
        <v>23</v>
      </c>
      <c r="P6" s="44" t="s">
        <v>27</v>
      </c>
      <c r="Q6" s="45">
        <v>2.6760000000000002</v>
      </c>
      <c r="R6" s="46">
        <v>4.1749999999999998</v>
      </c>
      <c r="S6" s="66">
        <v>1.0760000000000001</v>
      </c>
    </row>
    <row r="7" spans="2:19" ht="15.75" customHeight="1" thickBot="1" x14ac:dyDescent="0.3">
      <c r="B7" s="78"/>
      <c r="C7" s="80"/>
      <c r="D7" s="82"/>
      <c r="E7" s="84"/>
      <c r="F7" s="86"/>
      <c r="G7" s="1"/>
      <c r="H7" s="78"/>
      <c r="I7" s="80"/>
      <c r="J7" s="78"/>
      <c r="K7" s="131"/>
      <c r="L7" s="10" t="s">
        <v>31</v>
      </c>
      <c r="M7" s="11" t="s">
        <v>32</v>
      </c>
      <c r="N7" s="123"/>
    </row>
    <row r="8" spans="2:19" ht="15.75" customHeight="1" thickBot="1" x14ac:dyDescent="0.3">
      <c r="B8" s="87" t="s">
        <v>10</v>
      </c>
      <c r="C8" s="90" t="s">
        <v>6</v>
      </c>
      <c r="D8" s="91"/>
      <c r="E8" s="2" t="s">
        <v>36</v>
      </c>
      <c r="F8" s="96" t="e">
        <f>AVERAGE(E8:E10)</f>
        <v>#DIV/0!</v>
      </c>
      <c r="H8" s="124" t="s">
        <v>35</v>
      </c>
      <c r="I8" s="90" t="s">
        <v>6</v>
      </c>
      <c r="J8" s="91"/>
      <c r="K8" s="13" t="s">
        <v>36</v>
      </c>
      <c r="L8" s="27"/>
      <c r="M8" s="17"/>
      <c r="N8" s="18"/>
      <c r="P8" s="47"/>
      <c r="Q8" s="48" t="s">
        <v>28</v>
      </c>
      <c r="R8" s="49" t="s">
        <v>26</v>
      </c>
      <c r="S8" s="50" t="s">
        <v>29</v>
      </c>
    </row>
    <row r="9" spans="2:19" ht="15.75" customHeight="1" x14ac:dyDescent="0.25">
      <c r="B9" s="88"/>
      <c r="C9" s="92"/>
      <c r="D9" s="93"/>
      <c r="E9" s="3" t="s">
        <v>36</v>
      </c>
      <c r="F9" s="97"/>
      <c r="H9" s="125"/>
      <c r="I9" s="92"/>
      <c r="J9" s="93"/>
      <c r="K9" s="14" t="s">
        <v>36</v>
      </c>
      <c r="L9" s="28"/>
      <c r="M9" s="19"/>
      <c r="N9" s="20"/>
      <c r="P9" s="51" t="s">
        <v>7</v>
      </c>
      <c r="Q9" s="52">
        <f>R9-(2*Q6)</f>
        <v>-2.0970000000000004</v>
      </c>
      <c r="R9" s="53">
        <f>Q5</f>
        <v>3.2549999999999999</v>
      </c>
      <c r="S9" s="54">
        <f>R9+(2*Q6)</f>
        <v>8.6069999999999993</v>
      </c>
    </row>
    <row r="10" spans="2:19" ht="15.75" customHeight="1" thickBot="1" x14ac:dyDescent="0.3">
      <c r="B10" s="88"/>
      <c r="C10" s="94"/>
      <c r="D10" s="95"/>
      <c r="E10" s="4" t="s">
        <v>36</v>
      </c>
      <c r="F10" s="98"/>
      <c r="H10" s="125"/>
      <c r="I10" s="94"/>
      <c r="J10" s="95"/>
      <c r="K10" s="15" t="s">
        <v>36</v>
      </c>
      <c r="L10" s="29"/>
      <c r="M10" s="21"/>
      <c r="N10" s="22"/>
      <c r="P10" s="55" t="s">
        <v>25</v>
      </c>
      <c r="Q10" s="56">
        <f>R10-(2*R6)</f>
        <v>-4.8940000000000001</v>
      </c>
      <c r="R10" s="63">
        <f>R5</f>
        <v>3.456</v>
      </c>
      <c r="S10" s="57">
        <f>R10+(2*R6)</f>
        <v>11.805999999999999</v>
      </c>
    </row>
    <row r="11" spans="2:19" ht="15.75" customHeight="1" thickBot="1" x14ac:dyDescent="0.3">
      <c r="B11" s="88"/>
      <c r="C11" s="99" t="s">
        <v>9</v>
      </c>
      <c r="D11" s="104" t="s">
        <v>11</v>
      </c>
      <c r="E11" s="2">
        <v>33.212413787841797</v>
      </c>
      <c r="F11" s="96">
        <f>AVERAGE(E11:E13)</f>
        <v>32.809907277425133</v>
      </c>
      <c r="H11" s="125"/>
      <c r="I11" s="99" t="s">
        <v>9</v>
      </c>
      <c r="J11" s="104" t="s">
        <v>11</v>
      </c>
      <c r="K11" s="13" t="s">
        <v>36</v>
      </c>
      <c r="L11" s="30" t="e">
        <f>K11-$F$11</f>
        <v>#VALUE!</v>
      </c>
      <c r="M11" s="23" t="e">
        <f t="shared" ref="M11:M32" si="0">L11-$L$19</f>
        <v>#VALUE!</v>
      </c>
      <c r="N11" s="24" t="e">
        <f>2^-M11</f>
        <v>#VALUE!</v>
      </c>
      <c r="P11" s="58" t="s">
        <v>9</v>
      </c>
      <c r="Q11" s="59">
        <f>R11-(2*S6)</f>
        <v>8.8999999999999968E-2</v>
      </c>
      <c r="R11" s="60">
        <f>S5</f>
        <v>2.2410000000000001</v>
      </c>
      <c r="S11" s="61">
        <f>R11+(2*S6)</f>
        <v>4.3930000000000007</v>
      </c>
    </row>
    <row r="12" spans="2:19" ht="15.75" customHeight="1" x14ac:dyDescent="0.25">
      <c r="B12" s="88"/>
      <c r="C12" s="100"/>
      <c r="D12" s="105"/>
      <c r="E12" s="3">
        <v>32.774105072021484</v>
      </c>
      <c r="F12" s="97"/>
      <c r="H12" s="125"/>
      <c r="I12" s="100"/>
      <c r="J12" s="105"/>
      <c r="K12" s="14" t="s">
        <v>36</v>
      </c>
      <c r="L12" s="31" t="e">
        <f>K12-$F$11</f>
        <v>#VALUE!</v>
      </c>
      <c r="M12" s="25" t="e">
        <f t="shared" si="0"/>
        <v>#VALUE!</v>
      </c>
      <c r="N12" s="33" t="e">
        <f t="shared" ref="N12:N37" si="1">2^-M12</f>
        <v>#VALUE!</v>
      </c>
      <c r="P12" s="62"/>
      <c r="Q12" s="63"/>
      <c r="R12" s="63"/>
      <c r="S12" s="63"/>
    </row>
    <row r="13" spans="2:19" ht="15.75" customHeight="1" x14ac:dyDescent="0.25">
      <c r="B13" s="88"/>
      <c r="C13" s="100"/>
      <c r="D13" s="106"/>
      <c r="E13" s="5">
        <v>32.443202972412109</v>
      </c>
      <c r="F13" s="107"/>
      <c r="H13" s="125"/>
      <c r="I13" s="100"/>
      <c r="J13" s="106"/>
      <c r="K13" s="16" t="s">
        <v>36</v>
      </c>
      <c r="L13" s="35" t="e">
        <f>K13-$F$11</f>
        <v>#VALUE!</v>
      </c>
      <c r="M13" s="37" t="e">
        <f t="shared" si="0"/>
        <v>#VALUE!</v>
      </c>
      <c r="N13" s="36" t="e">
        <f t="shared" si="1"/>
        <v>#VALUE!</v>
      </c>
    </row>
    <row r="14" spans="2:19" ht="15.75" customHeight="1" x14ac:dyDescent="0.25">
      <c r="B14" s="88"/>
      <c r="C14" s="100"/>
      <c r="D14" s="108" t="s">
        <v>12</v>
      </c>
      <c r="E14" s="6">
        <v>29.812566757202148</v>
      </c>
      <c r="F14" s="109">
        <f>AVERAGE(E14:E16)</f>
        <v>30.013304710388184</v>
      </c>
      <c r="H14" s="125"/>
      <c r="I14" s="100"/>
      <c r="J14" s="105" t="s">
        <v>12</v>
      </c>
      <c r="K14" s="14" t="s">
        <v>36</v>
      </c>
      <c r="L14" s="31" t="e">
        <f>K14-$F$14</f>
        <v>#VALUE!</v>
      </c>
      <c r="M14" s="25" t="e">
        <f t="shared" si="0"/>
        <v>#VALUE!</v>
      </c>
      <c r="N14" s="33" t="e">
        <f t="shared" si="1"/>
        <v>#VALUE!</v>
      </c>
    </row>
    <row r="15" spans="2:19" ht="15.75" customHeight="1" x14ac:dyDescent="0.25">
      <c r="B15" s="88"/>
      <c r="C15" s="100"/>
      <c r="D15" s="105"/>
      <c r="E15" s="3">
        <v>30.214042663574219</v>
      </c>
      <c r="F15" s="110"/>
      <c r="H15" s="125"/>
      <c r="I15" s="100"/>
      <c r="J15" s="105"/>
      <c r="K15" s="14" t="s">
        <v>36</v>
      </c>
      <c r="L15" s="71" t="e">
        <f>K15-$F$14</f>
        <v>#VALUE!</v>
      </c>
      <c r="M15" s="72" t="e">
        <f t="shared" si="0"/>
        <v>#VALUE!</v>
      </c>
      <c r="N15" s="73" t="e">
        <f t="shared" si="1"/>
        <v>#VALUE!</v>
      </c>
    </row>
    <row r="16" spans="2:19" ht="15.75" customHeight="1" x14ac:dyDescent="0.25">
      <c r="B16" s="88"/>
      <c r="C16" s="100"/>
      <c r="D16" s="106"/>
      <c r="E16" s="5" t="s">
        <v>36</v>
      </c>
      <c r="F16" s="111"/>
      <c r="H16" s="125"/>
      <c r="I16" s="100"/>
      <c r="J16" s="106"/>
      <c r="K16" s="16">
        <v>34.8604736328125</v>
      </c>
      <c r="L16" s="35">
        <f t="shared" ref="L16" si="2">K16-$F$14</f>
        <v>4.8471689224243164</v>
      </c>
      <c r="M16" s="37">
        <f t="shared" si="0"/>
        <v>-1.5048500696818046</v>
      </c>
      <c r="N16" s="36">
        <f t="shared" si="1"/>
        <v>2.8379517664076124</v>
      </c>
    </row>
    <row r="17" spans="2:14" ht="13.5" customHeight="1" x14ac:dyDescent="0.25">
      <c r="B17" s="88"/>
      <c r="C17" s="100"/>
      <c r="D17" s="108" t="s">
        <v>13</v>
      </c>
      <c r="E17" s="6">
        <v>26.932126998901367</v>
      </c>
      <c r="F17" s="112">
        <f>AVERAGE(E17:E19)</f>
        <v>26.919598897298176</v>
      </c>
      <c r="H17" s="125"/>
      <c r="I17" s="100"/>
      <c r="J17" s="105" t="s">
        <v>13</v>
      </c>
      <c r="K17" s="14">
        <v>32.94873046875</v>
      </c>
      <c r="L17" s="31">
        <f>K17-$F$17</f>
        <v>6.0291315714518241</v>
      </c>
      <c r="M17" s="25">
        <f t="shared" si="0"/>
        <v>-0.32288742065429688</v>
      </c>
      <c r="N17" s="33">
        <f t="shared" si="1"/>
        <v>1.2508314688518483</v>
      </c>
    </row>
    <row r="18" spans="2:14" ht="13.5" customHeight="1" x14ac:dyDescent="0.25">
      <c r="B18" s="88"/>
      <c r="C18" s="100"/>
      <c r="D18" s="105"/>
      <c r="E18" s="3">
        <v>26.919090270996094</v>
      </c>
      <c r="F18" s="97"/>
      <c r="H18" s="125"/>
      <c r="I18" s="100"/>
      <c r="J18" s="105"/>
      <c r="K18" s="14">
        <v>32.308242797851563</v>
      </c>
      <c r="L18" s="31">
        <f t="shared" ref="L18:L19" si="3">K18-$F$17</f>
        <v>5.3886439005533866</v>
      </c>
      <c r="M18" s="25">
        <f t="shared" si="0"/>
        <v>-0.96337509155273438</v>
      </c>
      <c r="N18" s="33">
        <f t="shared" si="1"/>
        <v>1.9498661487079125</v>
      </c>
    </row>
    <row r="19" spans="2:14" ht="15.75" customHeight="1" thickBot="1" x14ac:dyDescent="0.3">
      <c r="B19" s="88"/>
      <c r="C19" s="100"/>
      <c r="D19" s="105"/>
      <c r="E19" s="3">
        <v>26.90757942199707</v>
      </c>
      <c r="F19" s="97"/>
      <c r="H19" s="125"/>
      <c r="I19" s="127"/>
      <c r="J19" s="113"/>
      <c r="K19" s="67">
        <v>33.271617889404297</v>
      </c>
      <c r="L19" s="68">
        <f t="shared" si="3"/>
        <v>6.352018992106121</v>
      </c>
      <c r="M19" s="69">
        <f t="shared" si="0"/>
        <v>0</v>
      </c>
      <c r="N19" s="70">
        <f t="shared" si="1"/>
        <v>1</v>
      </c>
    </row>
    <row r="20" spans="2:14" ht="15.75" customHeight="1" x14ac:dyDescent="0.25">
      <c r="B20" s="88"/>
      <c r="C20" s="101" t="s">
        <v>7</v>
      </c>
      <c r="D20" s="104" t="s">
        <v>14</v>
      </c>
      <c r="E20" s="2">
        <v>30.923971176147461</v>
      </c>
      <c r="F20" s="96">
        <f>AVERAGE(E20:E22)</f>
        <v>30.735691706339519</v>
      </c>
      <c r="H20" s="125"/>
      <c r="I20" s="101" t="s">
        <v>7</v>
      </c>
      <c r="J20" s="104" t="s">
        <v>14</v>
      </c>
      <c r="K20" s="13">
        <v>35.290699005126953</v>
      </c>
      <c r="L20" s="30">
        <f>K20-$F$20</f>
        <v>4.5550072987874337</v>
      </c>
      <c r="M20" s="23">
        <f t="shared" si="0"/>
        <v>-1.7970116933186873</v>
      </c>
      <c r="N20" s="24">
        <f t="shared" si="1"/>
        <v>3.4749969060015791</v>
      </c>
    </row>
    <row r="21" spans="2:14" ht="15.75" customHeight="1" x14ac:dyDescent="0.25">
      <c r="B21" s="88"/>
      <c r="C21" s="102"/>
      <c r="D21" s="105"/>
      <c r="E21" s="3">
        <v>30.554216384887695</v>
      </c>
      <c r="F21" s="97"/>
      <c r="H21" s="125"/>
      <c r="I21" s="102"/>
      <c r="J21" s="105"/>
      <c r="K21" s="14" t="s">
        <v>36</v>
      </c>
      <c r="L21" s="31" t="e">
        <f t="shared" ref="L21:L22" si="4">K21-$F$20</f>
        <v>#VALUE!</v>
      </c>
      <c r="M21" s="25" t="e">
        <f t="shared" si="0"/>
        <v>#VALUE!</v>
      </c>
      <c r="N21" s="33" t="e">
        <f t="shared" si="1"/>
        <v>#VALUE!</v>
      </c>
    </row>
    <row r="22" spans="2:14" ht="15.75" customHeight="1" x14ac:dyDescent="0.25">
      <c r="B22" s="88"/>
      <c r="C22" s="102"/>
      <c r="D22" s="106"/>
      <c r="E22" s="5">
        <v>30.728887557983398</v>
      </c>
      <c r="F22" s="107"/>
      <c r="H22" s="125"/>
      <c r="I22" s="102"/>
      <c r="J22" s="106"/>
      <c r="K22" s="16">
        <v>36.747280120849609</v>
      </c>
      <c r="L22" s="35">
        <f t="shared" si="4"/>
        <v>6.01158841451009</v>
      </c>
      <c r="M22" s="37">
        <f t="shared" si="0"/>
        <v>-0.34043057759603101</v>
      </c>
      <c r="N22" s="36">
        <f t="shared" si="1"/>
        <v>1.2661344200205631</v>
      </c>
    </row>
    <row r="23" spans="2:14" ht="15.75" customHeight="1" x14ac:dyDescent="0.25">
      <c r="B23" s="88"/>
      <c r="C23" s="102"/>
      <c r="D23" s="108" t="s">
        <v>15</v>
      </c>
      <c r="E23" s="6" t="s">
        <v>36</v>
      </c>
      <c r="F23" s="112">
        <f>AVERAGE(E23:E25)</f>
        <v>31.237227439880371</v>
      </c>
      <c r="H23" s="125"/>
      <c r="I23" s="102"/>
      <c r="J23" s="105" t="s">
        <v>15</v>
      </c>
      <c r="K23" s="14">
        <v>36.082622528076172</v>
      </c>
      <c r="L23" s="31">
        <f>K23-$F$23</f>
        <v>4.8453950881958008</v>
      </c>
      <c r="M23" s="25">
        <f t="shared" si="0"/>
        <v>-1.5066239039103202</v>
      </c>
      <c r="N23" s="33">
        <f t="shared" si="1"/>
        <v>2.841443254119846</v>
      </c>
    </row>
    <row r="24" spans="2:14" ht="15.75" customHeight="1" x14ac:dyDescent="0.25">
      <c r="B24" s="88"/>
      <c r="C24" s="102"/>
      <c r="D24" s="105"/>
      <c r="E24" s="3">
        <v>30.978357315063477</v>
      </c>
      <c r="F24" s="97"/>
      <c r="H24" s="125"/>
      <c r="I24" s="102"/>
      <c r="J24" s="105"/>
      <c r="K24" s="14">
        <v>34.878578186035156</v>
      </c>
      <c r="L24" s="31">
        <f t="shared" ref="L24:L25" si="5">K24-$F$23</f>
        <v>3.6413507461547852</v>
      </c>
      <c r="M24" s="25">
        <f t="shared" si="0"/>
        <v>-2.7106682459513358</v>
      </c>
      <c r="N24" s="33">
        <f t="shared" si="1"/>
        <v>6.5462479412242089</v>
      </c>
    </row>
    <row r="25" spans="2:14" ht="15.75" customHeight="1" x14ac:dyDescent="0.25">
      <c r="B25" s="88"/>
      <c r="C25" s="102"/>
      <c r="D25" s="106"/>
      <c r="E25" s="5">
        <v>31.496097564697266</v>
      </c>
      <c r="F25" s="107"/>
      <c r="H25" s="125"/>
      <c r="I25" s="102"/>
      <c r="J25" s="106"/>
      <c r="K25" s="16" t="s">
        <v>36</v>
      </c>
      <c r="L25" s="35" t="e">
        <f t="shared" si="5"/>
        <v>#VALUE!</v>
      </c>
      <c r="M25" s="37" t="e">
        <f t="shared" si="0"/>
        <v>#VALUE!</v>
      </c>
      <c r="N25" s="36" t="e">
        <f t="shared" si="1"/>
        <v>#VALUE!</v>
      </c>
    </row>
    <row r="26" spans="2:14" ht="15.75" customHeight="1" x14ac:dyDescent="0.25">
      <c r="B26" s="88"/>
      <c r="C26" s="102"/>
      <c r="D26" s="108" t="s">
        <v>16</v>
      </c>
      <c r="E26" s="6">
        <v>21.214204788208008</v>
      </c>
      <c r="F26" s="112">
        <f>AVERAGE(E26:E28)</f>
        <v>21.429313659667969</v>
      </c>
      <c r="H26" s="125"/>
      <c r="I26" s="102"/>
      <c r="J26" s="105" t="s">
        <v>16</v>
      </c>
      <c r="K26" s="14">
        <v>27.964138031005859</v>
      </c>
      <c r="L26" s="31">
        <f>K26-$F$26</f>
        <v>6.5348243713378906</v>
      </c>
      <c r="M26" s="25">
        <f t="shared" si="0"/>
        <v>0.18280537923176965</v>
      </c>
      <c r="N26" s="33">
        <f t="shared" si="1"/>
        <v>0.88098821215813516</v>
      </c>
    </row>
    <row r="27" spans="2:14" ht="15.75" customHeight="1" x14ac:dyDescent="0.25">
      <c r="B27" s="88"/>
      <c r="C27" s="102"/>
      <c r="D27" s="105"/>
      <c r="E27" s="3">
        <v>21.459768295288086</v>
      </c>
      <c r="F27" s="97"/>
      <c r="H27" s="125"/>
      <c r="I27" s="102"/>
      <c r="J27" s="105"/>
      <c r="K27" s="14">
        <v>27.887752532958984</v>
      </c>
      <c r="L27" s="31">
        <f t="shared" ref="L27:L28" si="6">K27-$F$26</f>
        <v>6.4584388732910156</v>
      </c>
      <c r="M27" s="25">
        <f t="shared" si="0"/>
        <v>0.10641988118489465</v>
      </c>
      <c r="N27" s="33">
        <f t="shared" si="1"/>
        <v>0.92889029117848942</v>
      </c>
    </row>
    <row r="28" spans="2:14" ht="15.75" customHeight="1" thickBot="1" x14ac:dyDescent="0.3">
      <c r="B28" s="88"/>
      <c r="C28" s="103"/>
      <c r="D28" s="113"/>
      <c r="E28" s="4">
        <v>21.613967895507813</v>
      </c>
      <c r="F28" s="98"/>
      <c r="H28" s="125"/>
      <c r="I28" s="103"/>
      <c r="J28" s="113"/>
      <c r="K28" s="15">
        <v>28.210832595825195</v>
      </c>
      <c r="L28" s="32">
        <f t="shared" si="6"/>
        <v>6.7815189361572266</v>
      </c>
      <c r="M28" s="26">
        <f t="shared" si="0"/>
        <v>0.42949994405110559</v>
      </c>
      <c r="N28" s="34">
        <f t="shared" si="1"/>
        <v>0.74251910702477597</v>
      </c>
    </row>
    <row r="29" spans="2:14" ht="15.75" customHeight="1" x14ac:dyDescent="0.25">
      <c r="B29" s="88"/>
      <c r="C29" s="128" t="s">
        <v>8</v>
      </c>
      <c r="D29" s="114" t="s">
        <v>17</v>
      </c>
      <c r="E29" s="3">
        <v>27.456968307495117</v>
      </c>
      <c r="F29" s="116">
        <f>AVERAGE(E29:E31)</f>
        <v>27.558874130249023</v>
      </c>
      <c r="H29" s="125"/>
      <c r="I29" s="132" t="s">
        <v>8</v>
      </c>
      <c r="J29" s="133" t="s">
        <v>17</v>
      </c>
      <c r="K29" s="13">
        <v>33.12890625</v>
      </c>
      <c r="L29" s="30">
        <f>K29-$F$29</f>
        <v>5.5700321197509766</v>
      </c>
      <c r="M29" s="23">
        <f t="shared" si="0"/>
        <v>-0.78198687235514441</v>
      </c>
      <c r="N29" s="24">
        <f t="shared" si="1"/>
        <v>1.7194973260380202</v>
      </c>
    </row>
    <row r="30" spans="2:14" ht="15.75" customHeight="1" x14ac:dyDescent="0.25">
      <c r="B30" s="88"/>
      <c r="C30" s="128"/>
      <c r="D30" s="114"/>
      <c r="E30" s="3">
        <v>27.550743103027344</v>
      </c>
      <c r="F30" s="97"/>
      <c r="H30" s="125"/>
      <c r="I30" s="128"/>
      <c r="J30" s="114"/>
      <c r="K30" s="14">
        <v>33.536521911621094</v>
      </c>
      <c r="L30" s="31">
        <f t="shared" ref="L30:L31" si="7">K30-$F$29</f>
        <v>5.9776477813720703</v>
      </c>
      <c r="M30" s="25">
        <f t="shared" si="0"/>
        <v>-0.37437121073405066</v>
      </c>
      <c r="N30" s="33">
        <f t="shared" si="1"/>
        <v>1.2962744587073214</v>
      </c>
    </row>
    <row r="31" spans="2:14" ht="15.75" customHeight="1" x14ac:dyDescent="0.25">
      <c r="B31" s="88"/>
      <c r="C31" s="128"/>
      <c r="D31" s="115"/>
      <c r="E31" s="5">
        <v>27.668910980224609</v>
      </c>
      <c r="F31" s="107"/>
      <c r="H31" s="125"/>
      <c r="I31" s="128"/>
      <c r="J31" s="115"/>
      <c r="K31" s="16">
        <v>33.783790588378906</v>
      </c>
      <c r="L31" s="35">
        <f t="shared" si="7"/>
        <v>6.2249164581298828</v>
      </c>
      <c r="M31" s="37">
        <f t="shared" si="0"/>
        <v>-0.12710253397623816</v>
      </c>
      <c r="N31" s="36">
        <f t="shared" si="1"/>
        <v>1.0920981596449857</v>
      </c>
    </row>
    <row r="32" spans="2:14" ht="15.75" customHeight="1" x14ac:dyDescent="0.25">
      <c r="B32" s="88"/>
      <c r="C32" s="128"/>
      <c r="D32" s="117" t="s">
        <v>18</v>
      </c>
      <c r="E32" s="6">
        <v>27.95265007019043</v>
      </c>
      <c r="F32" s="112">
        <f>AVERAGE(E32:E34)</f>
        <v>27.912817637125652</v>
      </c>
      <c r="H32" s="125"/>
      <c r="I32" s="128"/>
      <c r="J32" s="114" t="s">
        <v>18</v>
      </c>
      <c r="K32" s="14">
        <v>34.555229187011719</v>
      </c>
      <c r="L32" s="31">
        <f>K32-$F$32</f>
        <v>6.6424115498860665</v>
      </c>
      <c r="M32" s="25">
        <f t="shared" si="0"/>
        <v>0.29039255777994555</v>
      </c>
      <c r="N32" s="33">
        <f t="shared" si="1"/>
        <v>0.81767953742265587</v>
      </c>
    </row>
    <row r="33" spans="2:14" ht="15.75" customHeight="1" x14ac:dyDescent="0.25">
      <c r="B33" s="88"/>
      <c r="C33" s="128"/>
      <c r="D33" s="114"/>
      <c r="E33" s="3">
        <v>27.911581039428711</v>
      </c>
      <c r="F33" s="97"/>
      <c r="H33" s="125"/>
      <c r="I33" s="128"/>
      <c r="J33" s="114"/>
      <c r="K33" s="14">
        <v>33.907035827636719</v>
      </c>
      <c r="L33" s="31">
        <f t="shared" ref="L33:L34" si="8">K33-$F$32</f>
        <v>5.9942181905110665</v>
      </c>
      <c r="M33" s="25">
        <f>L33-$L$19</f>
        <v>-0.35780080159505445</v>
      </c>
      <c r="N33" s="33">
        <f t="shared" si="1"/>
        <v>1.281470974361036</v>
      </c>
    </row>
    <row r="34" spans="2:14" ht="15.75" customHeight="1" x14ac:dyDescent="0.25">
      <c r="B34" s="88"/>
      <c r="C34" s="128"/>
      <c r="D34" s="115"/>
      <c r="E34" s="5">
        <v>27.874221801757813</v>
      </c>
      <c r="F34" s="107"/>
      <c r="H34" s="125"/>
      <c r="I34" s="128"/>
      <c r="J34" s="115"/>
      <c r="K34" s="16">
        <v>37.062274932861328</v>
      </c>
      <c r="L34" s="35">
        <f t="shared" si="8"/>
        <v>9.1494572957356759</v>
      </c>
      <c r="M34" s="37">
        <f>L34-$L$19</f>
        <v>2.7974383036295549</v>
      </c>
      <c r="N34" s="36">
        <f t="shared" si="1"/>
        <v>0.14384247914801024</v>
      </c>
    </row>
    <row r="35" spans="2:14" ht="15.75" customHeight="1" x14ac:dyDescent="0.25">
      <c r="B35" s="88"/>
      <c r="C35" s="128"/>
      <c r="D35" s="117" t="s">
        <v>19</v>
      </c>
      <c r="E35" s="6">
        <v>31.684225082397461</v>
      </c>
      <c r="F35" s="112">
        <f>AVERAGE(E35:E37)</f>
        <v>31.882487614949543</v>
      </c>
      <c r="H35" s="125"/>
      <c r="I35" s="128"/>
      <c r="J35" s="114" t="s">
        <v>19</v>
      </c>
      <c r="K35" s="14">
        <v>34.847316741943359</v>
      </c>
      <c r="L35" s="31">
        <f>K35-$F$35</f>
        <v>2.9648291269938163</v>
      </c>
      <c r="M35" s="25">
        <f>L35-$L$19</f>
        <v>-3.3871898651123047</v>
      </c>
      <c r="N35" s="33">
        <f t="shared" si="1"/>
        <v>10.462747642021755</v>
      </c>
    </row>
    <row r="36" spans="2:14" ht="15.75" customHeight="1" x14ac:dyDescent="0.25">
      <c r="B36" s="88"/>
      <c r="C36" s="128"/>
      <c r="D36" s="114"/>
      <c r="E36" s="3">
        <v>31.892543792724609</v>
      </c>
      <c r="F36" s="97"/>
      <c r="H36" s="125"/>
      <c r="I36" s="128"/>
      <c r="J36" s="114"/>
      <c r="K36" s="14" t="s">
        <v>36</v>
      </c>
      <c r="L36" s="31" t="e">
        <f t="shared" ref="L36:L37" si="9">K36-$F$35</f>
        <v>#VALUE!</v>
      </c>
      <c r="M36" s="25" t="e">
        <f>L36-$L$19</f>
        <v>#VALUE!</v>
      </c>
      <c r="N36" s="33" t="e">
        <f t="shared" si="1"/>
        <v>#VALUE!</v>
      </c>
    </row>
    <row r="37" spans="2:14" ht="15.75" customHeight="1" thickBot="1" x14ac:dyDescent="0.3">
      <c r="B37" s="89"/>
      <c r="C37" s="129"/>
      <c r="D37" s="118"/>
      <c r="E37" s="4">
        <v>32.070693969726563</v>
      </c>
      <c r="F37" s="98"/>
      <c r="H37" s="126"/>
      <c r="I37" s="129"/>
      <c r="J37" s="118"/>
      <c r="K37" s="15" t="s">
        <v>36</v>
      </c>
      <c r="L37" s="32" t="e">
        <f t="shared" si="9"/>
        <v>#VALUE!</v>
      </c>
      <c r="M37" s="26" t="e">
        <f>L37-$L$19</f>
        <v>#VALUE!</v>
      </c>
      <c r="N37" s="34" t="e">
        <f t="shared" si="1"/>
        <v>#VALUE!</v>
      </c>
    </row>
    <row r="38" spans="2:14" x14ac:dyDescent="0.25">
      <c r="C38" s="119" t="s">
        <v>20</v>
      </c>
      <c r="D38" s="119"/>
      <c r="E38" s="7">
        <f>MEDIAN(E11:E19)</f>
        <v>30.013304710388184</v>
      </c>
      <c r="I38" s="121" t="s">
        <v>24</v>
      </c>
      <c r="J38" s="121"/>
      <c r="K38" s="12">
        <f>MEDIAN(K11:K19)</f>
        <v>33.110174179077148</v>
      </c>
    </row>
    <row r="40" spans="2:14" ht="15.75" customHeight="1" x14ac:dyDescent="0.25"/>
    <row r="41" spans="2:14" ht="15.75" customHeight="1" x14ac:dyDescent="0.25"/>
    <row r="42" spans="2:14" ht="15.75" customHeight="1" x14ac:dyDescent="0.25"/>
    <row r="43" spans="2:14" ht="15.75" customHeight="1" x14ac:dyDescent="0.25"/>
    <row r="44" spans="2:14" ht="15.75" customHeight="1" x14ac:dyDescent="0.25"/>
    <row r="45" spans="2:14" ht="15.75" customHeight="1" x14ac:dyDescent="0.25"/>
    <row r="46" spans="2:14" ht="15.75" customHeight="1" x14ac:dyDescent="0.25"/>
    <row r="47" spans="2:14" ht="15.75" customHeight="1" x14ac:dyDescent="0.25"/>
    <row r="48" spans="2:14" ht="15.75" customHeight="1" x14ac:dyDescent="0.25"/>
    <row r="49" ht="15.75" customHeight="1" x14ac:dyDescent="0.25"/>
    <row r="50" ht="15.75" customHeight="1" x14ac:dyDescent="0.25"/>
    <row r="51" ht="13.5" customHeight="1" x14ac:dyDescent="0.25"/>
    <row r="52" ht="13.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</sheetData>
  <mergeCells count="54">
    <mergeCell ref="C8:D10"/>
    <mergeCell ref="D14:D16"/>
    <mergeCell ref="B4:D4"/>
    <mergeCell ref="H6:H7"/>
    <mergeCell ref="I6:I7"/>
    <mergeCell ref="F11:F13"/>
    <mergeCell ref="F14:F16"/>
    <mergeCell ref="J6:J7"/>
    <mergeCell ref="K6:K7"/>
    <mergeCell ref="I38:J38"/>
    <mergeCell ref="B6:B7"/>
    <mergeCell ref="C6:C7"/>
    <mergeCell ref="D6:D7"/>
    <mergeCell ref="E6:E7"/>
    <mergeCell ref="B8:B37"/>
    <mergeCell ref="I29:I37"/>
    <mergeCell ref="J29:J31"/>
    <mergeCell ref="J32:J34"/>
    <mergeCell ref="J35:J37"/>
    <mergeCell ref="F17:F19"/>
    <mergeCell ref="I20:I28"/>
    <mergeCell ref="J20:J22"/>
    <mergeCell ref="F20:F22"/>
    <mergeCell ref="J23:J25"/>
    <mergeCell ref="F23:F25"/>
    <mergeCell ref="D35:D37"/>
    <mergeCell ref="F35:F37"/>
    <mergeCell ref="C38:D38"/>
    <mergeCell ref="C29:C37"/>
    <mergeCell ref="D29:D31"/>
    <mergeCell ref="F26:F28"/>
    <mergeCell ref="D17:D19"/>
    <mergeCell ref="C20:C28"/>
    <mergeCell ref="D20:D22"/>
    <mergeCell ref="D23:D25"/>
    <mergeCell ref="D26:D28"/>
    <mergeCell ref="C11:C19"/>
    <mergeCell ref="D11:D13"/>
    <mergeCell ref="P3:R3"/>
    <mergeCell ref="P2:S2"/>
    <mergeCell ref="F29:F31"/>
    <mergeCell ref="D32:D34"/>
    <mergeCell ref="F32:F34"/>
    <mergeCell ref="N6:N7"/>
    <mergeCell ref="J26:J28"/>
    <mergeCell ref="F6:F7"/>
    <mergeCell ref="H8:H37"/>
    <mergeCell ref="I8:J10"/>
    <mergeCell ref="F8:F10"/>
    <mergeCell ref="I11:I19"/>
    <mergeCell ref="J11:J13"/>
    <mergeCell ref="J14:J16"/>
    <mergeCell ref="J17:J19"/>
    <mergeCell ref="B2:D3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83A13817-96E2-4755-B9EF-2F00D28F8071}">
            <x14:iconSet iconSet="3Triangles">
              <x14:cfvo type="percent">
                <xm:f>0</xm:f>
              </x14:cfvo>
              <x14:cfvo type="formula">
                <xm:f>$Q$11</xm:f>
              </x14:cfvo>
              <x14:cfvo type="formula" gte="0">
                <xm:f>$S$11</xm:f>
              </x14:cfvo>
            </x14:iconSet>
          </x14:cfRule>
          <xm:sqref>N11:N19</xm:sqref>
        </x14:conditionalFormatting>
        <x14:conditionalFormatting xmlns:xm="http://schemas.microsoft.com/office/excel/2006/main">
          <x14:cfRule type="iconSet" priority="2" id="{67A261A5-A83E-4651-BD1A-075AB576E57F}">
            <x14:iconSet iconSet="3Triangles">
              <x14:cfvo type="percent">
                <xm:f>0</xm:f>
              </x14:cfvo>
              <x14:cfvo type="formula">
                <xm:f>$Q$9</xm:f>
              </x14:cfvo>
              <x14:cfvo type="formula" gte="0">
                <xm:f>$S$9</xm:f>
              </x14:cfvo>
            </x14:iconSet>
          </x14:cfRule>
          <xm:sqref>N20:N28</xm:sqref>
        </x14:conditionalFormatting>
        <x14:conditionalFormatting xmlns:xm="http://schemas.microsoft.com/office/excel/2006/main">
          <x14:cfRule type="iconSet" priority="1" id="{C1DA8D14-2AFC-4F79-B6AE-A9DFC5BB96CB}">
            <x14:iconSet iconSet="3Triangles">
              <x14:cfvo type="percent">
                <xm:f>0</xm:f>
              </x14:cfvo>
              <x14:cfvo type="formula">
                <xm:f>$Q$10</xm:f>
              </x14:cfvo>
              <x14:cfvo type="formula" gte="0">
                <xm:f>$S$10</xm:f>
              </x14:cfvo>
            </x14:iconSet>
          </x14:cfRule>
          <xm:sqref>N29:N37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30ED9-53AA-48ED-878A-2B081FAF86B5}">
  <dimension ref="B1:G38"/>
  <sheetViews>
    <sheetView zoomScale="48" zoomScaleNormal="48" workbookViewId="0">
      <selection activeCell="E8" sqref="E8:E37"/>
    </sheetView>
  </sheetViews>
  <sheetFormatPr baseColWidth="10" defaultRowHeight="15" x14ac:dyDescent="0.25"/>
  <cols>
    <col min="1" max="1" width="2.5703125" customWidth="1"/>
    <col min="2" max="7" width="19" customWidth="1"/>
    <col min="246" max="246" width="2.5703125" customWidth="1"/>
    <col min="247" max="257" width="19" customWidth="1"/>
    <col min="259" max="263" width="19" customWidth="1"/>
    <col min="502" max="502" width="2.5703125" customWidth="1"/>
    <col min="503" max="513" width="19" customWidth="1"/>
    <col min="515" max="519" width="19" customWidth="1"/>
    <col min="758" max="758" width="2.5703125" customWidth="1"/>
    <col min="759" max="769" width="19" customWidth="1"/>
    <col min="771" max="775" width="19" customWidth="1"/>
    <col min="1014" max="1014" width="2.5703125" customWidth="1"/>
    <col min="1015" max="1025" width="19" customWidth="1"/>
    <col min="1027" max="1031" width="19" customWidth="1"/>
    <col min="1270" max="1270" width="2.5703125" customWidth="1"/>
    <col min="1271" max="1281" width="19" customWidth="1"/>
    <col min="1283" max="1287" width="19" customWidth="1"/>
    <col min="1526" max="1526" width="2.5703125" customWidth="1"/>
    <col min="1527" max="1537" width="19" customWidth="1"/>
    <col min="1539" max="1543" width="19" customWidth="1"/>
    <col min="1782" max="1782" width="2.5703125" customWidth="1"/>
    <col min="1783" max="1793" width="19" customWidth="1"/>
    <col min="1795" max="1799" width="19" customWidth="1"/>
    <col min="2038" max="2038" width="2.5703125" customWidth="1"/>
    <col min="2039" max="2049" width="19" customWidth="1"/>
    <col min="2051" max="2055" width="19" customWidth="1"/>
    <col min="2294" max="2294" width="2.5703125" customWidth="1"/>
    <col min="2295" max="2305" width="19" customWidth="1"/>
    <col min="2307" max="2311" width="19" customWidth="1"/>
    <col min="2550" max="2550" width="2.5703125" customWidth="1"/>
    <col min="2551" max="2561" width="19" customWidth="1"/>
    <col min="2563" max="2567" width="19" customWidth="1"/>
    <col min="2806" max="2806" width="2.5703125" customWidth="1"/>
    <col min="2807" max="2817" width="19" customWidth="1"/>
    <col min="2819" max="2823" width="19" customWidth="1"/>
    <col min="3062" max="3062" width="2.5703125" customWidth="1"/>
    <col min="3063" max="3073" width="19" customWidth="1"/>
    <col min="3075" max="3079" width="19" customWidth="1"/>
    <col min="3318" max="3318" width="2.5703125" customWidth="1"/>
    <col min="3319" max="3329" width="19" customWidth="1"/>
    <col min="3331" max="3335" width="19" customWidth="1"/>
    <col min="3574" max="3574" width="2.5703125" customWidth="1"/>
    <col min="3575" max="3585" width="19" customWidth="1"/>
    <col min="3587" max="3591" width="19" customWidth="1"/>
    <col min="3830" max="3830" width="2.5703125" customWidth="1"/>
    <col min="3831" max="3841" width="19" customWidth="1"/>
    <col min="3843" max="3847" width="19" customWidth="1"/>
    <col min="4086" max="4086" width="2.5703125" customWidth="1"/>
    <col min="4087" max="4097" width="19" customWidth="1"/>
    <col min="4099" max="4103" width="19" customWidth="1"/>
    <col min="4342" max="4342" width="2.5703125" customWidth="1"/>
    <col min="4343" max="4353" width="19" customWidth="1"/>
    <col min="4355" max="4359" width="19" customWidth="1"/>
    <col min="4598" max="4598" width="2.5703125" customWidth="1"/>
    <col min="4599" max="4609" width="19" customWidth="1"/>
    <col min="4611" max="4615" width="19" customWidth="1"/>
    <col min="4854" max="4854" width="2.5703125" customWidth="1"/>
    <col min="4855" max="4865" width="19" customWidth="1"/>
    <col min="4867" max="4871" width="19" customWidth="1"/>
    <col min="5110" max="5110" width="2.5703125" customWidth="1"/>
    <col min="5111" max="5121" width="19" customWidth="1"/>
    <col min="5123" max="5127" width="19" customWidth="1"/>
    <col min="5366" max="5366" width="2.5703125" customWidth="1"/>
    <col min="5367" max="5377" width="19" customWidth="1"/>
    <col min="5379" max="5383" width="19" customWidth="1"/>
    <col min="5622" max="5622" width="2.5703125" customWidth="1"/>
    <col min="5623" max="5633" width="19" customWidth="1"/>
    <col min="5635" max="5639" width="19" customWidth="1"/>
    <col min="5878" max="5878" width="2.5703125" customWidth="1"/>
    <col min="5879" max="5889" width="19" customWidth="1"/>
    <col min="5891" max="5895" width="19" customWidth="1"/>
    <col min="6134" max="6134" width="2.5703125" customWidth="1"/>
    <col min="6135" max="6145" width="19" customWidth="1"/>
    <col min="6147" max="6151" width="19" customWidth="1"/>
    <col min="6390" max="6390" width="2.5703125" customWidth="1"/>
    <col min="6391" max="6401" width="19" customWidth="1"/>
    <col min="6403" max="6407" width="19" customWidth="1"/>
    <col min="6646" max="6646" width="2.5703125" customWidth="1"/>
    <col min="6647" max="6657" width="19" customWidth="1"/>
    <col min="6659" max="6663" width="19" customWidth="1"/>
    <col min="6902" max="6902" width="2.5703125" customWidth="1"/>
    <col min="6903" max="6913" width="19" customWidth="1"/>
    <col min="6915" max="6919" width="19" customWidth="1"/>
    <col min="7158" max="7158" width="2.5703125" customWidth="1"/>
    <col min="7159" max="7169" width="19" customWidth="1"/>
    <col min="7171" max="7175" width="19" customWidth="1"/>
    <col min="7414" max="7414" width="2.5703125" customWidth="1"/>
    <col min="7415" max="7425" width="19" customWidth="1"/>
    <col min="7427" max="7431" width="19" customWidth="1"/>
    <col min="7670" max="7670" width="2.5703125" customWidth="1"/>
    <col min="7671" max="7681" width="19" customWidth="1"/>
    <col min="7683" max="7687" width="19" customWidth="1"/>
    <col min="7926" max="7926" width="2.5703125" customWidth="1"/>
    <col min="7927" max="7937" width="19" customWidth="1"/>
    <col min="7939" max="7943" width="19" customWidth="1"/>
    <col min="8182" max="8182" width="2.5703125" customWidth="1"/>
    <col min="8183" max="8193" width="19" customWidth="1"/>
    <col min="8195" max="8199" width="19" customWidth="1"/>
    <col min="8438" max="8438" width="2.5703125" customWidth="1"/>
    <col min="8439" max="8449" width="19" customWidth="1"/>
    <col min="8451" max="8455" width="19" customWidth="1"/>
    <col min="8694" max="8694" width="2.5703125" customWidth="1"/>
    <col min="8695" max="8705" width="19" customWidth="1"/>
    <col min="8707" max="8711" width="19" customWidth="1"/>
    <col min="8950" max="8950" width="2.5703125" customWidth="1"/>
    <col min="8951" max="8961" width="19" customWidth="1"/>
    <col min="8963" max="8967" width="19" customWidth="1"/>
    <col min="9206" max="9206" width="2.5703125" customWidth="1"/>
    <col min="9207" max="9217" width="19" customWidth="1"/>
    <col min="9219" max="9223" width="19" customWidth="1"/>
    <col min="9462" max="9462" width="2.5703125" customWidth="1"/>
    <col min="9463" max="9473" width="19" customWidth="1"/>
    <col min="9475" max="9479" width="19" customWidth="1"/>
    <col min="9718" max="9718" width="2.5703125" customWidth="1"/>
    <col min="9719" max="9729" width="19" customWidth="1"/>
    <col min="9731" max="9735" width="19" customWidth="1"/>
    <col min="9974" max="9974" width="2.5703125" customWidth="1"/>
    <col min="9975" max="9985" width="19" customWidth="1"/>
    <col min="9987" max="9991" width="19" customWidth="1"/>
    <col min="10230" max="10230" width="2.5703125" customWidth="1"/>
    <col min="10231" max="10241" width="19" customWidth="1"/>
    <col min="10243" max="10247" width="19" customWidth="1"/>
    <col min="10486" max="10486" width="2.5703125" customWidth="1"/>
    <col min="10487" max="10497" width="19" customWidth="1"/>
    <col min="10499" max="10503" width="19" customWidth="1"/>
    <col min="10742" max="10742" width="2.5703125" customWidth="1"/>
    <col min="10743" max="10753" width="19" customWidth="1"/>
    <col min="10755" max="10759" width="19" customWidth="1"/>
    <col min="10998" max="10998" width="2.5703125" customWidth="1"/>
    <col min="10999" max="11009" width="19" customWidth="1"/>
    <col min="11011" max="11015" width="19" customWidth="1"/>
    <col min="11254" max="11254" width="2.5703125" customWidth="1"/>
    <col min="11255" max="11265" width="19" customWidth="1"/>
    <col min="11267" max="11271" width="19" customWidth="1"/>
    <col min="11510" max="11510" width="2.5703125" customWidth="1"/>
    <col min="11511" max="11521" width="19" customWidth="1"/>
    <col min="11523" max="11527" width="19" customWidth="1"/>
    <col min="11766" max="11766" width="2.5703125" customWidth="1"/>
    <col min="11767" max="11777" width="19" customWidth="1"/>
    <col min="11779" max="11783" width="19" customWidth="1"/>
    <col min="12022" max="12022" width="2.5703125" customWidth="1"/>
    <col min="12023" max="12033" width="19" customWidth="1"/>
    <col min="12035" max="12039" width="19" customWidth="1"/>
    <col min="12278" max="12278" width="2.5703125" customWidth="1"/>
    <col min="12279" max="12289" width="19" customWidth="1"/>
    <col min="12291" max="12295" width="19" customWidth="1"/>
    <col min="12534" max="12534" width="2.5703125" customWidth="1"/>
    <col min="12535" max="12545" width="19" customWidth="1"/>
    <col min="12547" max="12551" width="19" customWidth="1"/>
    <col min="12790" max="12790" width="2.5703125" customWidth="1"/>
    <col min="12791" max="12801" width="19" customWidth="1"/>
    <col min="12803" max="12807" width="19" customWidth="1"/>
    <col min="13046" max="13046" width="2.5703125" customWidth="1"/>
    <col min="13047" max="13057" width="19" customWidth="1"/>
    <col min="13059" max="13063" width="19" customWidth="1"/>
    <col min="13302" max="13302" width="2.5703125" customWidth="1"/>
    <col min="13303" max="13313" width="19" customWidth="1"/>
    <col min="13315" max="13319" width="19" customWidth="1"/>
    <col min="13558" max="13558" width="2.5703125" customWidth="1"/>
    <col min="13559" max="13569" width="19" customWidth="1"/>
    <col min="13571" max="13575" width="19" customWidth="1"/>
    <col min="13814" max="13814" width="2.5703125" customWidth="1"/>
    <col min="13815" max="13825" width="19" customWidth="1"/>
    <col min="13827" max="13831" width="19" customWidth="1"/>
    <col min="14070" max="14070" width="2.5703125" customWidth="1"/>
    <col min="14071" max="14081" width="19" customWidth="1"/>
    <col min="14083" max="14087" width="19" customWidth="1"/>
    <col min="14326" max="14326" width="2.5703125" customWidth="1"/>
    <col min="14327" max="14337" width="19" customWidth="1"/>
    <col min="14339" max="14343" width="19" customWidth="1"/>
    <col min="14582" max="14582" width="2.5703125" customWidth="1"/>
    <col min="14583" max="14593" width="19" customWidth="1"/>
    <col min="14595" max="14599" width="19" customWidth="1"/>
    <col min="14838" max="14838" width="2.5703125" customWidth="1"/>
    <col min="14839" max="14849" width="19" customWidth="1"/>
    <col min="14851" max="14855" width="19" customWidth="1"/>
    <col min="15094" max="15094" width="2.5703125" customWidth="1"/>
    <col min="15095" max="15105" width="19" customWidth="1"/>
    <col min="15107" max="15111" width="19" customWidth="1"/>
    <col min="15350" max="15350" width="2.5703125" customWidth="1"/>
    <col min="15351" max="15361" width="19" customWidth="1"/>
    <col min="15363" max="15367" width="19" customWidth="1"/>
    <col min="15606" max="15606" width="2.5703125" customWidth="1"/>
    <col min="15607" max="15617" width="19" customWidth="1"/>
    <col min="15619" max="15623" width="19" customWidth="1"/>
    <col min="15862" max="15862" width="2.5703125" customWidth="1"/>
    <col min="15863" max="15873" width="19" customWidth="1"/>
    <col min="15875" max="15879" width="19" customWidth="1"/>
    <col min="16118" max="16118" width="2.5703125" customWidth="1"/>
    <col min="16119" max="16129" width="19" customWidth="1"/>
    <col min="16131" max="16135" width="19" customWidth="1"/>
  </cols>
  <sheetData>
    <row r="1" spans="2:7" ht="13.5" customHeight="1" x14ac:dyDescent="0.25"/>
    <row r="2" spans="2:7" ht="15.75" customHeight="1" x14ac:dyDescent="0.25">
      <c r="B2" s="75" t="s">
        <v>33</v>
      </c>
      <c r="C2" s="75"/>
      <c r="D2" s="75"/>
    </row>
    <row r="3" spans="2:7" ht="15.75" customHeight="1" x14ac:dyDescent="0.25">
      <c r="B3" s="75"/>
      <c r="C3" s="75"/>
      <c r="D3" s="75"/>
    </row>
    <row r="4" spans="2:7" ht="15.75" customHeight="1" x14ac:dyDescent="0.25">
      <c r="B4" s="76" t="s">
        <v>0</v>
      </c>
      <c r="C4" s="76"/>
      <c r="D4" s="76"/>
    </row>
    <row r="5" spans="2:7" ht="15.75" customHeight="1" thickBot="1" x14ac:dyDescent="0.3"/>
    <row r="6" spans="2:7" ht="15.75" customHeight="1" x14ac:dyDescent="0.25">
      <c r="B6" s="77" t="s">
        <v>1</v>
      </c>
      <c r="C6" s="79" t="s">
        <v>2</v>
      </c>
      <c r="D6" s="81" t="s">
        <v>3</v>
      </c>
      <c r="E6" s="83" t="s">
        <v>4</v>
      </c>
      <c r="F6" s="85" t="s">
        <v>5</v>
      </c>
      <c r="G6" s="1"/>
    </row>
    <row r="7" spans="2:7" ht="15.75" customHeight="1" thickBot="1" x14ac:dyDescent="0.3">
      <c r="B7" s="78"/>
      <c r="C7" s="80"/>
      <c r="D7" s="82"/>
      <c r="E7" s="84"/>
      <c r="F7" s="86"/>
      <c r="G7" s="1"/>
    </row>
    <row r="8" spans="2:7" ht="15.75" customHeight="1" x14ac:dyDescent="0.25">
      <c r="B8" s="87" t="s">
        <v>10</v>
      </c>
      <c r="C8" s="90" t="s">
        <v>6</v>
      </c>
      <c r="D8" s="91"/>
      <c r="E8" s="2" t="s">
        <v>36</v>
      </c>
      <c r="F8" s="96" t="e">
        <f>AVERAGE(E8:E10)</f>
        <v>#DIV/0!</v>
      </c>
    </row>
    <row r="9" spans="2:7" ht="15.75" customHeight="1" x14ac:dyDescent="0.25">
      <c r="B9" s="88"/>
      <c r="C9" s="92"/>
      <c r="D9" s="93"/>
      <c r="E9" s="3" t="s">
        <v>36</v>
      </c>
      <c r="F9" s="97"/>
    </row>
    <row r="10" spans="2:7" ht="15.75" customHeight="1" thickBot="1" x14ac:dyDescent="0.3">
      <c r="B10" s="88"/>
      <c r="C10" s="94"/>
      <c r="D10" s="95"/>
      <c r="E10" s="4" t="s">
        <v>36</v>
      </c>
      <c r="F10" s="98"/>
    </row>
    <row r="11" spans="2:7" ht="15.75" customHeight="1" x14ac:dyDescent="0.25">
      <c r="B11" s="88"/>
      <c r="C11" s="99" t="s">
        <v>9</v>
      </c>
      <c r="D11" s="104" t="s">
        <v>11</v>
      </c>
      <c r="E11" s="2">
        <v>31.875345230102539</v>
      </c>
      <c r="F11" s="96">
        <f>AVERAGE(E11:E13)</f>
        <v>31.876048405965168</v>
      </c>
    </row>
    <row r="12" spans="2:7" ht="15.75" customHeight="1" x14ac:dyDescent="0.25">
      <c r="B12" s="88"/>
      <c r="C12" s="100"/>
      <c r="D12" s="105"/>
      <c r="E12" s="3">
        <v>31.879207611083984</v>
      </c>
      <c r="F12" s="97"/>
    </row>
    <row r="13" spans="2:7" ht="15.75" customHeight="1" x14ac:dyDescent="0.25">
      <c r="B13" s="88"/>
      <c r="C13" s="100"/>
      <c r="D13" s="106"/>
      <c r="E13" s="5">
        <v>31.873592376708984</v>
      </c>
      <c r="F13" s="107"/>
    </row>
    <row r="14" spans="2:7" ht="15.75" customHeight="1" x14ac:dyDescent="0.25">
      <c r="B14" s="88"/>
      <c r="C14" s="100"/>
      <c r="D14" s="108" t="s">
        <v>12</v>
      </c>
      <c r="E14" s="6">
        <v>29.907440185546875</v>
      </c>
      <c r="F14" s="109">
        <f>AVERAGE(E14:E16)</f>
        <v>29.786460876464844</v>
      </c>
    </row>
    <row r="15" spans="2:7" ht="15.75" customHeight="1" x14ac:dyDescent="0.25">
      <c r="B15" s="88"/>
      <c r="C15" s="100"/>
      <c r="D15" s="105"/>
      <c r="E15" s="3">
        <v>29.85003662109375</v>
      </c>
      <c r="F15" s="110"/>
    </row>
    <row r="16" spans="2:7" ht="15.75" customHeight="1" x14ac:dyDescent="0.25">
      <c r="B16" s="88"/>
      <c r="C16" s="100"/>
      <c r="D16" s="106"/>
      <c r="E16" s="5">
        <v>29.601905822753906</v>
      </c>
      <c r="F16" s="111"/>
    </row>
    <row r="17" spans="2:6" ht="13.5" customHeight="1" x14ac:dyDescent="0.25">
      <c r="B17" s="88"/>
      <c r="C17" s="100"/>
      <c r="D17" s="108" t="s">
        <v>13</v>
      </c>
      <c r="E17" s="6">
        <v>26.515119552612305</v>
      </c>
      <c r="F17" s="112">
        <f>AVERAGE(E17:E19)</f>
        <v>26.615959803263348</v>
      </c>
    </row>
    <row r="18" spans="2:6" ht="13.5" customHeight="1" x14ac:dyDescent="0.25">
      <c r="B18" s="88"/>
      <c r="C18" s="100"/>
      <c r="D18" s="105"/>
      <c r="E18" s="3">
        <v>26.75737190246582</v>
      </c>
      <c r="F18" s="97"/>
    </row>
    <row r="19" spans="2:6" ht="15.75" customHeight="1" thickBot="1" x14ac:dyDescent="0.3">
      <c r="B19" s="88"/>
      <c r="C19" s="100"/>
      <c r="D19" s="105"/>
      <c r="E19" s="3">
        <v>26.575387954711914</v>
      </c>
      <c r="F19" s="97"/>
    </row>
    <row r="20" spans="2:6" ht="15.75" customHeight="1" x14ac:dyDescent="0.25">
      <c r="B20" s="88"/>
      <c r="C20" s="101" t="s">
        <v>7</v>
      </c>
      <c r="D20" s="104" t="s">
        <v>14</v>
      </c>
      <c r="E20" s="2">
        <v>30.945276260375977</v>
      </c>
      <c r="F20" s="96">
        <f>AVERAGE(E20:E22)</f>
        <v>30.749212265014648</v>
      </c>
    </row>
    <row r="21" spans="2:6" ht="15.75" customHeight="1" x14ac:dyDescent="0.25">
      <c r="B21" s="88"/>
      <c r="C21" s="102"/>
      <c r="D21" s="105"/>
      <c r="E21" s="3">
        <v>30.53144645690918</v>
      </c>
      <c r="F21" s="97"/>
    </row>
    <row r="22" spans="2:6" ht="15.75" customHeight="1" x14ac:dyDescent="0.25">
      <c r="B22" s="88"/>
      <c r="C22" s="102"/>
      <c r="D22" s="106"/>
      <c r="E22" s="5">
        <v>30.770914077758789</v>
      </c>
      <c r="F22" s="107"/>
    </row>
    <row r="23" spans="2:6" ht="15.75" customHeight="1" x14ac:dyDescent="0.25">
      <c r="B23" s="88"/>
      <c r="C23" s="102"/>
      <c r="D23" s="108" t="s">
        <v>15</v>
      </c>
      <c r="E23" s="6">
        <v>31.022363662719727</v>
      </c>
      <c r="F23" s="112">
        <f>AVERAGE(E23:E25)</f>
        <v>30.744906107584637</v>
      </c>
    </row>
    <row r="24" spans="2:6" ht="15.75" customHeight="1" x14ac:dyDescent="0.25">
      <c r="B24" s="88"/>
      <c r="C24" s="102"/>
      <c r="D24" s="105"/>
      <c r="E24" s="3">
        <v>30.230920791625977</v>
      </c>
      <c r="F24" s="97"/>
    </row>
    <row r="25" spans="2:6" ht="15.75" customHeight="1" x14ac:dyDescent="0.25">
      <c r="B25" s="88"/>
      <c r="C25" s="102"/>
      <c r="D25" s="106"/>
      <c r="E25" s="5">
        <v>30.981433868408203</v>
      </c>
      <c r="F25" s="107"/>
    </row>
    <row r="26" spans="2:6" ht="15.75" customHeight="1" x14ac:dyDescent="0.25">
      <c r="B26" s="88"/>
      <c r="C26" s="102"/>
      <c r="D26" s="108" t="s">
        <v>16</v>
      </c>
      <c r="E26" s="6">
        <v>21.387847900390625</v>
      </c>
      <c r="F26" s="112">
        <f>AVERAGE(E26:E28)</f>
        <v>21.434330622355144</v>
      </c>
    </row>
    <row r="27" spans="2:6" ht="15.75" customHeight="1" x14ac:dyDescent="0.25">
      <c r="B27" s="88"/>
      <c r="C27" s="102"/>
      <c r="D27" s="105"/>
      <c r="E27" s="3">
        <v>21.420438766479492</v>
      </c>
      <c r="F27" s="97"/>
    </row>
    <row r="28" spans="2:6" ht="15.75" customHeight="1" thickBot="1" x14ac:dyDescent="0.3">
      <c r="B28" s="88"/>
      <c r="C28" s="103"/>
      <c r="D28" s="113"/>
      <c r="E28" s="4">
        <v>21.494705200195313</v>
      </c>
      <c r="F28" s="98"/>
    </row>
    <row r="29" spans="2:6" ht="15.75" customHeight="1" x14ac:dyDescent="0.25">
      <c r="B29" s="88"/>
      <c r="C29" s="102" t="s">
        <v>8</v>
      </c>
      <c r="D29" s="114" t="s">
        <v>17</v>
      </c>
      <c r="E29" s="3">
        <v>26.934825897216797</v>
      </c>
      <c r="F29" s="116">
        <f>AVERAGE(E29:E31)</f>
        <v>27.114671071370442</v>
      </c>
    </row>
    <row r="30" spans="2:6" ht="15.75" customHeight="1" x14ac:dyDescent="0.25">
      <c r="B30" s="88"/>
      <c r="C30" s="102"/>
      <c r="D30" s="114"/>
      <c r="E30" s="3">
        <v>27.163095474243164</v>
      </c>
      <c r="F30" s="97"/>
    </row>
    <row r="31" spans="2:6" ht="15.75" customHeight="1" x14ac:dyDescent="0.25">
      <c r="B31" s="88"/>
      <c r="C31" s="102"/>
      <c r="D31" s="115"/>
      <c r="E31" s="5">
        <v>27.246091842651367</v>
      </c>
      <c r="F31" s="107"/>
    </row>
    <row r="32" spans="2:6" ht="15.75" customHeight="1" x14ac:dyDescent="0.25">
      <c r="B32" s="88"/>
      <c r="C32" s="102"/>
      <c r="D32" s="117" t="s">
        <v>18</v>
      </c>
      <c r="E32" s="6">
        <v>28.017602920532227</v>
      </c>
      <c r="F32" s="112">
        <f>AVERAGE(E32:E34)</f>
        <v>27.928033828735352</v>
      </c>
    </row>
    <row r="33" spans="2:6" ht="15.75" customHeight="1" x14ac:dyDescent="0.25">
      <c r="B33" s="88"/>
      <c r="C33" s="102"/>
      <c r="D33" s="114"/>
      <c r="E33" s="3">
        <v>27.739410400390625</v>
      </c>
      <c r="F33" s="97"/>
    </row>
    <row r="34" spans="2:6" ht="15.75" customHeight="1" x14ac:dyDescent="0.25">
      <c r="B34" s="88"/>
      <c r="C34" s="102"/>
      <c r="D34" s="115"/>
      <c r="E34" s="5">
        <v>28.027088165283203</v>
      </c>
      <c r="F34" s="107"/>
    </row>
    <row r="35" spans="2:6" ht="15.75" customHeight="1" x14ac:dyDescent="0.25">
      <c r="B35" s="88"/>
      <c r="C35" s="102"/>
      <c r="D35" s="117" t="s">
        <v>19</v>
      </c>
      <c r="E35" s="6">
        <v>31.516254425048828</v>
      </c>
      <c r="F35" s="112">
        <f>AVERAGE(E35:E37)</f>
        <v>31.553695042928059</v>
      </c>
    </row>
    <row r="36" spans="2:6" ht="15.75" customHeight="1" x14ac:dyDescent="0.25">
      <c r="B36" s="88"/>
      <c r="C36" s="102"/>
      <c r="D36" s="114"/>
      <c r="E36" s="3">
        <v>31.651491165161133</v>
      </c>
      <c r="F36" s="97"/>
    </row>
    <row r="37" spans="2:6" ht="15.75" customHeight="1" thickBot="1" x14ac:dyDescent="0.3">
      <c r="B37" s="89"/>
      <c r="C37" s="103"/>
      <c r="D37" s="118"/>
      <c r="E37" s="4">
        <v>31.493339538574219</v>
      </c>
      <c r="F37" s="98"/>
    </row>
    <row r="38" spans="2:6" x14ac:dyDescent="0.25">
      <c r="C38" s="119" t="s">
        <v>20</v>
      </c>
      <c r="D38" s="119"/>
      <c r="E38" s="7">
        <f>MEDIAN(E11:E19)</f>
        <v>29.85003662109375</v>
      </c>
    </row>
  </sheetData>
  <mergeCells count="32">
    <mergeCell ref="B2:D3"/>
    <mergeCell ref="B4:D4"/>
    <mergeCell ref="B6:B7"/>
    <mergeCell ref="C6:C7"/>
    <mergeCell ref="D6:D7"/>
    <mergeCell ref="F6:F7"/>
    <mergeCell ref="B8:B37"/>
    <mergeCell ref="C8:D10"/>
    <mergeCell ref="F8:F10"/>
    <mergeCell ref="C11:C19"/>
    <mergeCell ref="D11:D13"/>
    <mergeCell ref="F11:F13"/>
    <mergeCell ref="D14:D16"/>
    <mergeCell ref="F14:F16"/>
    <mergeCell ref="D17:D19"/>
    <mergeCell ref="E6:E7"/>
    <mergeCell ref="F17:F19"/>
    <mergeCell ref="C20:C28"/>
    <mergeCell ref="D20:D22"/>
    <mergeCell ref="F20:F22"/>
    <mergeCell ref="D23:D25"/>
    <mergeCell ref="F23:F25"/>
    <mergeCell ref="D26:D28"/>
    <mergeCell ref="F26:F28"/>
    <mergeCell ref="C38:D38"/>
    <mergeCell ref="C29:C37"/>
    <mergeCell ref="D29:D31"/>
    <mergeCell ref="F29:F31"/>
    <mergeCell ref="D32:D34"/>
    <mergeCell ref="F32:F34"/>
    <mergeCell ref="D35:D37"/>
    <mergeCell ref="F35:F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D2FE7-7A99-4F1B-B22A-EE789234472C}">
  <dimension ref="B1:S71"/>
  <sheetViews>
    <sheetView topLeftCell="C1" zoomScale="54" zoomScaleNormal="50" workbookViewId="0">
      <selection activeCell="P2" sqref="P2:S11"/>
    </sheetView>
  </sheetViews>
  <sheetFormatPr baseColWidth="10" defaultRowHeight="15" x14ac:dyDescent="0.25"/>
  <cols>
    <col min="1" max="1" width="2.5703125" customWidth="1"/>
    <col min="2" max="6" width="19" customWidth="1"/>
    <col min="7" max="7" width="2.5703125" customWidth="1"/>
    <col min="8" max="11" width="19" customWidth="1"/>
    <col min="12" max="13" width="39.7109375" customWidth="1"/>
    <col min="14" max="14" width="19" customWidth="1"/>
    <col min="16" max="19" width="19" customWidth="1"/>
    <col min="244" max="244" width="2.5703125" customWidth="1"/>
    <col min="245" max="255" width="19" customWidth="1"/>
    <col min="257" max="261" width="19" customWidth="1"/>
    <col min="500" max="500" width="2.5703125" customWidth="1"/>
    <col min="501" max="511" width="19" customWidth="1"/>
    <col min="513" max="517" width="19" customWidth="1"/>
    <col min="756" max="756" width="2.5703125" customWidth="1"/>
    <col min="757" max="767" width="19" customWidth="1"/>
    <col min="769" max="773" width="19" customWidth="1"/>
    <col min="1012" max="1012" width="2.5703125" customWidth="1"/>
    <col min="1013" max="1023" width="19" customWidth="1"/>
    <col min="1025" max="1029" width="19" customWidth="1"/>
    <col min="1268" max="1268" width="2.5703125" customWidth="1"/>
    <col min="1269" max="1279" width="19" customWidth="1"/>
    <col min="1281" max="1285" width="19" customWidth="1"/>
    <col min="1524" max="1524" width="2.5703125" customWidth="1"/>
    <col min="1525" max="1535" width="19" customWidth="1"/>
    <col min="1537" max="1541" width="19" customWidth="1"/>
    <col min="1780" max="1780" width="2.5703125" customWidth="1"/>
    <col min="1781" max="1791" width="19" customWidth="1"/>
    <col min="1793" max="1797" width="19" customWidth="1"/>
    <col min="2036" max="2036" width="2.5703125" customWidth="1"/>
    <col min="2037" max="2047" width="19" customWidth="1"/>
    <col min="2049" max="2053" width="19" customWidth="1"/>
    <col min="2292" max="2292" width="2.5703125" customWidth="1"/>
    <col min="2293" max="2303" width="19" customWidth="1"/>
    <col min="2305" max="2309" width="19" customWidth="1"/>
    <col min="2548" max="2548" width="2.5703125" customWidth="1"/>
    <col min="2549" max="2559" width="19" customWidth="1"/>
    <col min="2561" max="2565" width="19" customWidth="1"/>
    <col min="2804" max="2804" width="2.5703125" customWidth="1"/>
    <col min="2805" max="2815" width="19" customWidth="1"/>
    <col min="2817" max="2821" width="19" customWidth="1"/>
    <col min="3060" max="3060" width="2.5703125" customWidth="1"/>
    <col min="3061" max="3071" width="19" customWidth="1"/>
    <col min="3073" max="3077" width="19" customWidth="1"/>
    <col min="3316" max="3316" width="2.5703125" customWidth="1"/>
    <col min="3317" max="3327" width="19" customWidth="1"/>
    <col min="3329" max="3333" width="19" customWidth="1"/>
    <col min="3572" max="3572" width="2.5703125" customWidth="1"/>
    <col min="3573" max="3583" width="19" customWidth="1"/>
    <col min="3585" max="3589" width="19" customWidth="1"/>
    <col min="3828" max="3828" width="2.5703125" customWidth="1"/>
    <col min="3829" max="3839" width="19" customWidth="1"/>
    <col min="3841" max="3845" width="19" customWidth="1"/>
    <col min="4084" max="4084" width="2.5703125" customWidth="1"/>
    <col min="4085" max="4095" width="19" customWidth="1"/>
    <col min="4097" max="4101" width="19" customWidth="1"/>
    <col min="4340" max="4340" width="2.5703125" customWidth="1"/>
    <col min="4341" max="4351" width="19" customWidth="1"/>
    <col min="4353" max="4357" width="19" customWidth="1"/>
    <col min="4596" max="4596" width="2.5703125" customWidth="1"/>
    <col min="4597" max="4607" width="19" customWidth="1"/>
    <col min="4609" max="4613" width="19" customWidth="1"/>
    <col min="4852" max="4852" width="2.5703125" customWidth="1"/>
    <col min="4853" max="4863" width="19" customWidth="1"/>
    <col min="4865" max="4869" width="19" customWidth="1"/>
    <col min="5108" max="5108" width="2.5703125" customWidth="1"/>
    <col min="5109" max="5119" width="19" customWidth="1"/>
    <col min="5121" max="5125" width="19" customWidth="1"/>
    <col min="5364" max="5364" width="2.5703125" customWidth="1"/>
    <col min="5365" max="5375" width="19" customWidth="1"/>
    <col min="5377" max="5381" width="19" customWidth="1"/>
    <col min="5620" max="5620" width="2.5703125" customWidth="1"/>
    <col min="5621" max="5631" width="19" customWidth="1"/>
    <col min="5633" max="5637" width="19" customWidth="1"/>
    <col min="5876" max="5876" width="2.5703125" customWidth="1"/>
    <col min="5877" max="5887" width="19" customWidth="1"/>
    <col min="5889" max="5893" width="19" customWidth="1"/>
    <col min="6132" max="6132" width="2.5703125" customWidth="1"/>
    <col min="6133" max="6143" width="19" customWidth="1"/>
    <col min="6145" max="6149" width="19" customWidth="1"/>
    <col min="6388" max="6388" width="2.5703125" customWidth="1"/>
    <col min="6389" max="6399" width="19" customWidth="1"/>
    <col min="6401" max="6405" width="19" customWidth="1"/>
    <col min="6644" max="6644" width="2.5703125" customWidth="1"/>
    <col min="6645" max="6655" width="19" customWidth="1"/>
    <col min="6657" max="6661" width="19" customWidth="1"/>
    <col min="6900" max="6900" width="2.5703125" customWidth="1"/>
    <col min="6901" max="6911" width="19" customWidth="1"/>
    <col min="6913" max="6917" width="19" customWidth="1"/>
    <col min="7156" max="7156" width="2.5703125" customWidth="1"/>
    <col min="7157" max="7167" width="19" customWidth="1"/>
    <col min="7169" max="7173" width="19" customWidth="1"/>
    <col min="7412" max="7412" width="2.5703125" customWidth="1"/>
    <col min="7413" max="7423" width="19" customWidth="1"/>
    <col min="7425" max="7429" width="19" customWidth="1"/>
    <col min="7668" max="7668" width="2.5703125" customWidth="1"/>
    <col min="7669" max="7679" width="19" customWidth="1"/>
    <col min="7681" max="7685" width="19" customWidth="1"/>
    <col min="7924" max="7924" width="2.5703125" customWidth="1"/>
    <col min="7925" max="7935" width="19" customWidth="1"/>
    <col min="7937" max="7941" width="19" customWidth="1"/>
    <col min="8180" max="8180" width="2.5703125" customWidth="1"/>
    <col min="8181" max="8191" width="19" customWidth="1"/>
    <col min="8193" max="8197" width="19" customWidth="1"/>
    <col min="8436" max="8436" width="2.5703125" customWidth="1"/>
    <col min="8437" max="8447" width="19" customWidth="1"/>
    <col min="8449" max="8453" width="19" customWidth="1"/>
    <col min="8692" max="8692" width="2.5703125" customWidth="1"/>
    <col min="8693" max="8703" width="19" customWidth="1"/>
    <col min="8705" max="8709" width="19" customWidth="1"/>
    <col min="8948" max="8948" width="2.5703125" customWidth="1"/>
    <col min="8949" max="8959" width="19" customWidth="1"/>
    <col min="8961" max="8965" width="19" customWidth="1"/>
    <col min="9204" max="9204" width="2.5703125" customWidth="1"/>
    <col min="9205" max="9215" width="19" customWidth="1"/>
    <col min="9217" max="9221" width="19" customWidth="1"/>
    <col min="9460" max="9460" width="2.5703125" customWidth="1"/>
    <col min="9461" max="9471" width="19" customWidth="1"/>
    <col min="9473" max="9477" width="19" customWidth="1"/>
    <col min="9716" max="9716" width="2.5703125" customWidth="1"/>
    <col min="9717" max="9727" width="19" customWidth="1"/>
    <col min="9729" max="9733" width="19" customWidth="1"/>
    <col min="9972" max="9972" width="2.5703125" customWidth="1"/>
    <col min="9973" max="9983" width="19" customWidth="1"/>
    <col min="9985" max="9989" width="19" customWidth="1"/>
    <col min="10228" max="10228" width="2.5703125" customWidth="1"/>
    <col min="10229" max="10239" width="19" customWidth="1"/>
    <col min="10241" max="10245" width="19" customWidth="1"/>
    <col min="10484" max="10484" width="2.5703125" customWidth="1"/>
    <col min="10485" max="10495" width="19" customWidth="1"/>
    <col min="10497" max="10501" width="19" customWidth="1"/>
    <col min="10740" max="10740" width="2.5703125" customWidth="1"/>
    <col min="10741" max="10751" width="19" customWidth="1"/>
    <col min="10753" max="10757" width="19" customWidth="1"/>
    <col min="10996" max="10996" width="2.5703125" customWidth="1"/>
    <col min="10997" max="11007" width="19" customWidth="1"/>
    <col min="11009" max="11013" width="19" customWidth="1"/>
    <col min="11252" max="11252" width="2.5703125" customWidth="1"/>
    <col min="11253" max="11263" width="19" customWidth="1"/>
    <col min="11265" max="11269" width="19" customWidth="1"/>
    <col min="11508" max="11508" width="2.5703125" customWidth="1"/>
    <col min="11509" max="11519" width="19" customWidth="1"/>
    <col min="11521" max="11525" width="19" customWidth="1"/>
    <col min="11764" max="11764" width="2.5703125" customWidth="1"/>
    <col min="11765" max="11775" width="19" customWidth="1"/>
    <col min="11777" max="11781" width="19" customWidth="1"/>
    <col min="12020" max="12020" width="2.5703125" customWidth="1"/>
    <col min="12021" max="12031" width="19" customWidth="1"/>
    <col min="12033" max="12037" width="19" customWidth="1"/>
    <col min="12276" max="12276" width="2.5703125" customWidth="1"/>
    <col min="12277" max="12287" width="19" customWidth="1"/>
    <col min="12289" max="12293" width="19" customWidth="1"/>
    <col min="12532" max="12532" width="2.5703125" customWidth="1"/>
    <col min="12533" max="12543" width="19" customWidth="1"/>
    <col min="12545" max="12549" width="19" customWidth="1"/>
    <col min="12788" max="12788" width="2.5703125" customWidth="1"/>
    <col min="12789" max="12799" width="19" customWidth="1"/>
    <col min="12801" max="12805" width="19" customWidth="1"/>
    <col min="13044" max="13044" width="2.5703125" customWidth="1"/>
    <col min="13045" max="13055" width="19" customWidth="1"/>
    <col min="13057" max="13061" width="19" customWidth="1"/>
    <col min="13300" max="13300" width="2.5703125" customWidth="1"/>
    <col min="13301" max="13311" width="19" customWidth="1"/>
    <col min="13313" max="13317" width="19" customWidth="1"/>
    <col min="13556" max="13556" width="2.5703125" customWidth="1"/>
    <col min="13557" max="13567" width="19" customWidth="1"/>
    <col min="13569" max="13573" width="19" customWidth="1"/>
    <col min="13812" max="13812" width="2.5703125" customWidth="1"/>
    <col min="13813" max="13823" width="19" customWidth="1"/>
    <col min="13825" max="13829" width="19" customWidth="1"/>
    <col min="14068" max="14068" width="2.5703125" customWidth="1"/>
    <col min="14069" max="14079" width="19" customWidth="1"/>
    <col min="14081" max="14085" width="19" customWidth="1"/>
    <col min="14324" max="14324" width="2.5703125" customWidth="1"/>
    <col min="14325" max="14335" width="19" customWidth="1"/>
    <col min="14337" max="14341" width="19" customWidth="1"/>
    <col min="14580" max="14580" width="2.5703125" customWidth="1"/>
    <col min="14581" max="14591" width="19" customWidth="1"/>
    <col min="14593" max="14597" width="19" customWidth="1"/>
    <col min="14836" max="14836" width="2.5703125" customWidth="1"/>
    <col min="14837" max="14847" width="19" customWidth="1"/>
    <col min="14849" max="14853" width="19" customWidth="1"/>
    <col min="15092" max="15092" width="2.5703125" customWidth="1"/>
    <col min="15093" max="15103" width="19" customWidth="1"/>
    <col min="15105" max="15109" width="19" customWidth="1"/>
    <col min="15348" max="15348" width="2.5703125" customWidth="1"/>
    <col min="15349" max="15359" width="19" customWidth="1"/>
    <col min="15361" max="15365" width="19" customWidth="1"/>
    <col min="15604" max="15604" width="2.5703125" customWidth="1"/>
    <col min="15605" max="15615" width="19" customWidth="1"/>
    <col min="15617" max="15621" width="19" customWidth="1"/>
    <col min="15860" max="15860" width="2.5703125" customWidth="1"/>
    <col min="15861" max="15871" width="19" customWidth="1"/>
    <col min="15873" max="15877" width="19" customWidth="1"/>
    <col min="16116" max="16116" width="2.5703125" customWidth="1"/>
    <col min="16117" max="16127" width="19" customWidth="1"/>
    <col min="16129" max="16133" width="19" customWidth="1"/>
  </cols>
  <sheetData>
    <row r="1" spans="2:19" ht="13.5" customHeight="1" x14ac:dyDescent="0.25"/>
    <row r="2" spans="2:19" ht="15.75" customHeight="1" x14ac:dyDescent="0.25">
      <c r="B2" s="75" t="s">
        <v>34</v>
      </c>
      <c r="C2" s="75"/>
      <c r="D2" s="75"/>
      <c r="P2" s="121" t="s">
        <v>37</v>
      </c>
      <c r="Q2" s="121"/>
      <c r="R2" s="121"/>
      <c r="S2" s="121"/>
    </row>
    <row r="3" spans="2:19" ht="15.75" customHeight="1" thickBot="1" x14ac:dyDescent="0.3">
      <c r="B3" s="75"/>
      <c r="C3" s="75"/>
      <c r="D3" s="75"/>
      <c r="P3" s="120" t="s">
        <v>30</v>
      </c>
      <c r="Q3" s="120"/>
      <c r="R3" s="120"/>
    </row>
    <row r="4" spans="2:19" ht="15.75" customHeight="1" thickBot="1" x14ac:dyDescent="0.3">
      <c r="B4" s="76" t="s">
        <v>0</v>
      </c>
      <c r="C4" s="76"/>
      <c r="D4" s="76"/>
      <c r="P4" s="39"/>
      <c r="Q4" s="40" t="s">
        <v>7</v>
      </c>
      <c r="R4" s="41" t="s">
        <v>25</v>
      </c>
      <c r="S4" s="64" t="s">
        <v>9</v>
      </c>
    </row>
    <row r="5" spans="2:19" ht="15.75" customHeight="1" thickBot="1" x14ac:dyDescent="0.3">
      <c r="P5" s="42" t="s">
        <v>26</v>
      </c>
      <c r="Q5" s="43">
        <v>3.2549999999999999</v>
      </c>
      <c r="R5" s="38">
        <v>3.456</v>
      </c>
      <c r="S5" s="65">
        <v>2.2410000000000001</v>
      </c>
    </row>
    <row r="6" spans="2:19" ht="15.75" customHeight="1" thickBot="1" x14ac:dyDescent="0.3">
      <c r="B6" s="77" t="s">
        <v>1</v>
      </c>
      <c r="C6" s="79" t="s">
        <v>2</v>
      </c>
      <c r="D6" s="81" t="s">
        <v>3</v>
      </c>
      <c r="E6" s="83" t="s">
        <v>4</v>
      </c>
      <c r="F6" s="85" t="s">
        <v>5</v>
      </c>
      <c r="G6" s="1"/>
      <c r="H6" s="77" t="s">
        <v>1</v>
      </c>
      <c r="I6" s="79" t="s">
        <v>2</v>
      </c>
      <c r="J6" s="77" t="s">
        <v>3</v>
      </c>
      <c r="K6" s="130" t="s">
        <v>4</v>
      </c>
      <c r="L6" s="8" t="s">
        <v>21</v>
      </c>
      <c r="M6" s="9" t="s">
        <v>22</v>
      </c>
      <c r="N6" s="122" t="s">
        <v>23</v>
      </c>
      <c r="P6" s="44" t="s">
        <v>27</v>
      </c>
      <c r="Q6" s="45">
        <v>2.6760000000000002</v>
      </c>
      <c r="R6" s="46">
        <v>4.1749999999999998</v>
      </c>
      <c r="S6" s="66">
        <v>1.0760000000000001</v>
      </c>
    </row>
    <row r="7" spans="2:19" ht="15.75" customHeight="1" thickBot="1" x14ac:dyDescent="0.3">
      <c r="B7" s="78"/>
      <c r="C7" s="80"/>
      <c r="D7" s="82"/>
      <c r="E7" s="84"/>
      <c r="F7" s="86"/>
      <c r="G7" s="1"/>
      <c r="H7" s="78"/>
      <c r="I7" s="80"/>
      <c r="J7" s="78"/>
      <c r="K7" s="131"/>
      <c r="L7" s="10" t="s">
        <v>31</v>
      </c>
      <c r="M7" s="11" t="s">
        <v>32</v>
      </c>
      <c r="N7" s="123"/>
    </row>
    <row r="8" spans="2:19" ht="15.75" customHeight="1" thickBot="1" x14ac:dyDescent="0.3">
      <c r="B8" s="87" t="s">
        <v>10</v>
      </c>
      <c r="C8" s="90" t="s">
        <v>6</v>
      </c>
      <c r="D8" s="91"/>
      <c r="E8" s="2" t="s">
        <v>36</v>
      </c>
      <c r="F8" s="96" t="e">
        <f>AVERAGE(E8:E10)</f>
        <v>#DIV/0!</v>
      </c>
      <c r="H8" s="124" t="s">
        <v>35</v>
      </c>
      <c r="I8" s="90" t="s">
        <v>6</v>
      </c>
      <c r="J8" s="91"/>
      <c r="K8" s="13" t="s">
        <v>36</v>
      </c>
      <c r="L8" s="27"/>
      <c r="M8" s="17"/>
      <c r="N8" s="18"/>
      <c r="P8" s="47"/>
      <c r="Q8" s="48" t="s">
        <v>28</v>
      </c>
      <c r="R8" s="49" t="s">
        <v>26</v>
      </c>
      <c r="S8" s="50" t="s">
        <v>29</v>
      </c>
    </row>
    <row r="9" spans="2:19" ht="15.75" customHeight="1" x14ac:dyDescent="0.25">
      <c r="B9" s="88"/>
      <c r="C9" s="92"/>
      <c r="D9" s="93"/>
      <c r="E9" s="3" t="s">
        <v>36</v>
      </c>
      <c r="F9" s="97"/>
      <c r="H9" s="125"/>
      <c r="I9" s="92"/>
      <c r="J9" s="93"/>
      <c r="K9" s="14" t="s">
        <v>36</v>
      </c>
      <c r="L9" s="28"/>
      <c r="M9" s="19"/>
      <c r="N9" s="20"/>
      <c r="P9" s="51" t="s">
        <v>7</v>
      </c>
      <c r="Q9" s="52">
        <f>R9-(2*Q6)</f>
        <v>-2.0970000000000004</v>
      </c>
      <c r="R9" s="53">
        <f>Q5</f>
        <v>3.2549999999999999</v>
      </c>
      <c r="S9" s="54">
        <f>R9+(2*Q6)</f>
        <v>8.6069999999999993</v>
      </c>
    </row>
    <row r="10" spans="2:19" ht="15.75" customHeight="1" thickBot="1" x14ac:dyDescent="0.3">
      <c r="B10" s="88"/>
      <c r="C10" s="94"/>
      <c r="D10" s="95"/>
      <c r="E10" s="4" t="s">
        <v>36</v>
      </c>
      <c r="F10" s="98"/>
      <c r="H10" s="125"/>
      <c r="I10" s="94"/>
      <c r="J10" s="95"/>
      <c r="K10" s="15" t="s">
        <v>36</v>
      </c>
      <c r="L10" s="29"/>
      <c r="M10" s="21"/>
      <c r="N10" s="22"/>
      <c r="P10" s="55" t="s">
        <v>25</v>
      </c>
      <c r="Q10" s="56">
        <f>R10-(2*R6)</f>
        <v>-4.8940000000000001</v>
      </c>
      <c r="R10" s="63">
        <f>R5</f>
        <v>3.456</v>
      </c>
      <c r="S10" s="57">
        <f>R10+(2*R6)</f>
        <v>11.805999999999999</v>
      </c>
    </row>
    <row r="11" spans="2:19" ht="15.75" customHeight="1" thickBot="1" x14ac:dyDescent="0.3">
      <c r="B11" s="88"/>
      <c r="C11" s="99" t="s">
        <v>9</v>
      </c>
      <c r="D11" s="104" t="s">
        <v>11</v>
      </c>
      <c r="E11" s="2">
        <v>31.875345230102539</v>
      </c>
      <c r="F11" s="134">
        <f>AVERAGE(E11:E13)</f>
        <v>31.876048405965168</v>
      </c>
      <c r="H11" s="125"/>
      <c r="I11" s="99" t="s">
        <v>9</v>
      </c>
      <c r="J11" s="104" t="s">
        <v>11</v>
      </c>
      <c r="K11" s="13" t="s">
        <v>36</v>
      </c>
      <c r="L11" s="30" t="e">
        <f>K11-$F$11</f>
        <v>#VALUE!</v>
      </c>
      <c r="M11" s="23" t="e">
        <f t="shared" ref="M11:M37" si="0">L11-$L$19</f>
        <v>#VALUE!</v>
      </c>
      <c r="N11" s="24" t="e">
        <f>2^-M11</f>
        <v>#VALUE!</v>
      </c>
      <c r="P11" s="58" t="s">
        <v>9</v>
      </c>
      <c r="Q11" s="59">
        <f>R11-(2*S6)</f>
        <v>8.8999999999999968E-2</v>
      </c>
      <c r="R11" s="60">
        <f>S5</f>
        <v>2.2410000000000001</v>
      </c>
      <c r="S11" s="61">
        <f>R11+(2*S6)</f>
        <v>4.3930000000000007</v>
      </c>
    </row>
    <row r="12" spans="2:19" ht="15.75" customHeight="1" x14ac:dyDescent="0.25">
      <c r="B12" s="88"/>
      <c r="C12" s="100"/>
      <c r="D12" s="105"/>
      <c r="E12" s="3">
        <v>31.879207611083984</v>
      </c>
      <c r="F12" s="110"/>
      <c r="H12" s="125"/>
      <c r="I12" s="100"/>
      <c r="J12" s="105"/>
      <c r="K12" s="14" t="s">
        <v>36</v>
      </c>
      <c r="L12" s="31" t="e">
        <f t="shared" ref="L12:L13" si="1">K12-$F$11</f>
        <v>#VALUE!</v>
      </c>
      <c r="M12" s="25" t="e">
        <f t="shared" si="0"/>
        <v>#VALUE!</v>
      </c>
      <c r="N12" s="33" t="e">
        <f t="shared" ref="N12:N37" si="2">2^-M12</f>
        <v>#VALUE!</v>
      </c>
      <c r="P12" s="62"/>
      <c r="Q12" s="63"/>
      <c r="R12" s="63"/>
      <c r="S12" s="63"/>
    </row>
    <row r="13" spans="2:19" ht="15.75" customHeight="1" x14ac:dyDescent="0.25">
      <c r="B13" s="88"/>
      <c r="C13" s="100"/>
      <c r="D13" s="106"/>
      <c r="E13" s="5">
        <v>31.873592376708984</v>
      </c>
      <c r="F13" s="111"/>
      <c r="H13" s="125"/>
      <c r="I13" s="100"/>
      <c r="J13" s="106"/>
      <c r="K13" s="16" t="s">
        <v>36</v>
      </c>
      <c r="L13" s="35" t="e">
        <f t="shared" si="1"/>
        <v>#VALUE!</v>
      </c>
      <c r="M13" s="37" t="e">
        <f t="shared" si="0"/>
        <v>#VALUE!</v>
      </c>
      <c r="N13" s="36" t="e">
        <f t="shared" si="2"/>
        <v>#VALUE!</v>
      </c>
    </row>
    <row r="14" spans="2:19" ht="15.75" customHeight="1" x14ac:dyDescent="0.25">
      <c r="B14" s="88"/>
      <c r="C14" s="100"/>
      <c r="D14" s="108" t="s">
        <v>12</v>
      </c>
      <c r="E14" s="6">
        <v>29.907440185546875</v>
      </c>
      <c r="F14" s="112">
        <f>AVERAGE(E14:E16)</f>
        <v>29.786460876464844</v>
      </c>
      <c r="H14" s="125"/>
      <c r="I14" s="100"/>
      <c r="J14" s="105" t="s">
        <v>12</v>
      </c>
      <c r="K14" s="14" t="s">
        <v>36</v>
      </c>
      <c r="L14" s="31" t="e">
        <f>K14-$F$14</f>
        <v>#VALUE!</v>
      </c>
      <c r="M14" s="25" t="e">
        <f t="shared" si="0"/>
        <v>#VALUE!</v>
      </c>
      <c r="N14" s="33" t="e">
        <f t="shared" si="2"/>
        <v>#VALUE!</v>
      </c>
    </row>
    <row r="15" spans="2:19" ht="15.75" customHeight="1" x14ac:dyDescent="0.25">
      <c r="B15" s="88"/>
      <c r="C15" s="100"/>
      <c r="D15" s="105"/>
      <c r="E15" s="3">
        <v>29.85003662109375</v>
      </c>
      <c r="F15" s="97"/>
      <c r="H15" s="125"/>
      <c r="I15" s="100"/>
      <c r="J15" s="105"/>
      <c r="K15" s="14">
        <v>31.871801376342773</v>
      </c>
      <c r="L15" s="71">
        <f t="shared" ref="L15:L16" si="3">K15-$F$14</f>
        <v>2.0853404998779297</v>
      </c>
      <c r="M15" s="72">
        <f t="shared" si="0"/>
        <v>-1.7882779439290353</v>
      </c>
      <c r="N15" s="73">
        <f t="shared" si="2"/>
        <v>3.4540236087490914</v>
      </c>
    </row>
    <row r="16" spans="2:19" ht="15.75" customHeight="1" x14ac:dyDescent="0.25">
      <c r="B16" s="88"/>
      <c r="C16" s="100"/>
      <c r="D16" s="106"/>
      <c r="E16" s="5">
        <v>29.601905822753906</v>
      </c>
      <c r="F16" s="107"/>
      <c r="H16" s="125"/>
      <c r="I16" s="100"/>
      <c r="J16" s="106"/>
      <c r="K16" s="16" t="s">
        <v>36</v>
      </c>
      <c r="L16" s="35" t="e">
        <f t="shared" si="3"/>
        <v>#VALUE!</v>
      </c>
      <c r="M16" s="37" t="e">
        <f t="shared" si="0"/>
        <v>#VALUE!</v>
      </c>
      <c r="N16" s="36" t="e">
        <f t="shared" si="2"/>
        <v>#VALUE!</v>
      </c>
    </row>
    <row r="17" spans="2:14" ht="13.5" customHeight="1" x14ac:dyDescent="0.25">
      <c r="B17" s="88"/>
      <c r="C17" s="100"/>
      <c r="D17" s="108" t="s">
        <v>13</v>
      </c>
      <c r="E17" s="6">
        <v>26.515119552612305</v>
      </c>
      <c r="F17" s="112">
        <f>AVERAGE(E17:E19)</f>
        <v>26.615959803263348</v>
      </c>
      <c r="H17" s="125"/>
      <c r="I17" s="100"/>
      <c r="J17" s="105" t="s">
        <v>13</v>
      </c>
      <c r="K17" s="14">
        <v>30.472490310668945</v>
      </c>
      <c r="L17" s="31">
        <f>K17-$F$17</f>
        <v>3.8565305074055978</v>
      </c>
      <c r="M17" s="25">
        <f t="shared" si="0"/>
        <v>-1.7087936401367188E-2</v>
      </c>
      <c r="N17" s="33">
        <f t="shared" si="2"/>
        <v>1.0119148782618936</v>
      </c>
    </row>
    <row r="18" spans="2:14" ht="13.5" customHeight="1" x14ac:dyDescent="0.25">
      <c r="B18" s="88"/>
      <c r="C18" s="100"/>
      <c r="D18" s="105"/>
      <c r="E18" s="3">
        <v>26.75737190246582</v>
      </c>
      <c r="F18" s="97"/>
      <c r="H18" s="125"/>
      <c r="I18" s="100"/>
      <c r="J18" s="105"/>
      <c r="K18" s="14">
        <v>29.635095596313477</v>
      </c>
      <c r="L18" s="31">
        <f t="shared" ref="L18:L19" si="4">K18-$F$17</f>
        <v>3.019135793050129</v>
      </c>
      <c r="M18" s="25">
        <f t="shared" si="0"/>
        <v>-0.85448265075683594</v>
      </c>
      <c r="N18" s="33">
        <f t="shared" si="2"/>
        <v>1.8081102520184771</v>
      </c>
    </row>
    <row r="19" spans="2:14" ht="15.75" customHeight="1" thickBot="1" x14ac:dyDescent="0.3">
      <c r="B19" s="88"/>
      <c r="C19" s="100"/>
      <c r="D19" s="105"/>
      <c r="E19" s="3">
        <v>26.575387954711914</v>
      </c>
      <c r="F19" s="97"/>
      <c r="H19" s="125"/>
      <c r="I19" s="127"/>
      <c r="J19" s="113"/>
      <c r="K19" s="67">
        <v>30.489578247070313</v>
      </c>
      <c r="L19" s="68">
        <f t="shared" si="4"/>
        <v>3.873618443806965</v>
      </c>
      <c r="M19" s="69">
        <f t="shared" si="0"/>
        <v>0</v>
      </c>
      <c r="N19" s="70">
        <f t="shared" si="2"/>
        <v>1</v>
      </c>
    </row>
    <row r="20" spans="2:14" ht="15.75" customHeight="1" x14ac:dyDescent="0.25">
      <c r="B20" s="88"/>
      <c r="C20" s="101" t="s">
        <v>7</v>
      </c>
      <c r="D20" s="104" t="s">
        <v>14</v>
      </c>
      <c r="E20" s="2">
        <v>30.945276260375977</v>
      </c>
      <c r="F20" s="96">
        <f>AVERAGE(E20:E22)</f>
        <v>30.749212265014648</v>
      </c>
      <c r="H20" s="125"/>
      <c r="I20" s="101" t="s">
        <v>7</v>
      </c>
      <c r="J20" s="104" t="s">
        <v>14</v>
      </c>
      <c r="K20" s="13" t="s">
        <v>36</v>
      </c>
      <c r="L20" s="30" t="e">
        <f>K20-$F$20</f>
        <v>#VALUE!</v>
      </c>
      <c r="M20" s="23" t="e">
        <f t="shared" si="0"/>
        <v>#VALUE!</v>
      </c>
      <c r="N20" s="24" t="e">
        <f t="shared" si="2"/>
        <v>#VALUE!</v>
      </c>
    </row>
    <row r="21" spans="2:14" ht="15.75" customHeight="1" x14ac:dyDescent="0.25">
      <c r="B21" s="88"/>
      <c r="C21" s="102"/>
      <c r="D21" s="105"/>
      <c r="E21" s="3">
        <v>30.53144645690918</v>
      </c>
      <c r="F21" s="97"/>
      <c r="H21" s="125"/>
      <c r="I21" s="102"/>
      <c r="J21" s="105"/>
      <c r="K21" s="14" t="s">
        <v>36</v>
      </c>
      <c r="L21" s="31" t="e">
        <f t="shared" ref="L21:L22" si="5">K21-$F$20</f>
        <v>#VALUE!</v>
      </c>
      <c r="M21" s="25" t="e">
        <f t="shared" si="0"/>
        <v>#VALUE!</v>
      </c>
      <c r="N21" s="33" t="e">
        <f t="shared" si="2"/>
        <v>#VALUE!</v>
      </c>
    </row>
    <row r="22" spans="2:14" ht="15.75" customHeight="1" x14ac:dyDescent="0.25">
      <c r="B22" s="88"/>
      <c r="C22" s="102"/>
      <c r="D22" s="106"/>
      <c r="E22" s="5">
        <v>30.770914077758789</v>
      </c>
      <c r="F22" s="107"/>
      <c r="H22" s="125"/>
      <c r="I22" s="102"/>
      <c r="J22" s="106"/>
      <c r="K22" s="16">
        <v>6.0165376663208008</v>
      </c>
      <c r="L22" s="35">
        <f t="shared" si="5"/>
        <v>-24.732674598693848</v>
      </c>
      <c r="M22" s="37">
        <f t="shared" si="0"/>
        <v>-28.606293042500813</v>
      </c>
      <c r="N22" s="36">
        <f t="shared" si="2"/>
        <v>408650721.98490751</v>
      </c>
    </row>
    <row r="23" spans="2:14" ht="15.75" customHeight="1" x14ac:dyDescent="0.25">
      <c r="B23" s="88"/>
      <c r="C23" s="102"/>
      <c r="D23" s="108" t="s">
        <v>15</v>
      </c>
      <c r="E23" s="6">
        <v>31.022363662719727</v>
      </c>
      <c r="F23" s="112">
        <f>AVERAGE(E23:E25)</f>
        <v>30.744906107584637</v>
      </c>
      <c r="H23" s="125"/>
      <c r="I23" s="102"/>
      <c r="J23" s="105" t="s">
        <v>15</v>
      </c>
      <c r="K23" s="14" t="s">
        <v>36</v>
      </c>
      <c r="L23" s="31" t="e">
        <f>K23-$F$23</f>
        <v>#VALUE!</v>
      </c>
      <c r="M23" s="25" t="e">
        <f t="shared" si="0"/>
        <v>#VALUE!</v>
      </c>
      <c r="N23" s="33" t="e">
        <f t="shared" si="2"/>
        <v>#VALUE!</v>
      </c>
    </row>
    <row r="24" spans="2:14" ht="15.75" customHeight="1" x14ac:dyDescent="0.25">
      <c r="B24" s="88"/>
      <c r="C24" s="102"/>
      <c r="D24" s="105"/>
      <c r="E24" s="3">
        <v>30.230920791625977</v>
      </c>
      <c r="F24" s="97"/>
      <c r="H24" s="125"/>
      <c r="I24" s="102"/>
      <c r="J24" s="105"/>
      <c r="K24" s="14" t="s">
        <v>36</v>
      </c>
      <c r="L24" s="31" t="e">
        <f t="shared" ref="L24:L25" si="6">K24-$F$23</f>
        <v>#VALUE!</v>
      </c>
      <c r="M24" s="25" t="e">
        <f t="shared" si="0"/>
        <v>#VALUE!</v>
      </c>
      <c r="N24" s="33" t="e">
        <f t="shared" si="2"/>
        <v>#VALUE!</v>
      </c>
    </row>
    <row r="25" spans="2:14" ht="15.75" customHeight="1" x14ac:dyDescent="0.25">
      <c r="B25" s="88"/>
      <c r="C25" s="102"/>
      <c r="D25" s="106"/>
      <c r="E25" s="5">
        <v>30.981433868408203</v>
      </c>
      <c r="F25" s="107"/>
      <c r="H25" s="125"/>
      <c r="I25" s="102"/>
      <c r="J25" s="106"/>
      <c r="K25" s="16">
        <v>31.769515991210938</v>
      </c>
      <c r="L25" s="35">
        <f t="shared" si="6"/>
        <v>1.0246098836263009</v>
      </c>
      <c r="M25" s="37">
        <f t="shared" si="0"/>
        <v>-2.8490085601806641</v>
      </c>
      <c r="N25" s="36">
        <f t="shared" si="2"/>
        <v>7.2050505895727657</v>
      </c>
    </row>
    <row r="26" spans="2:14" ht="15.75" customHeight="1" x14ac:dyDescent="0.25">
      <c r="B26" s="88"/>
      <c r="C26" s="102"/>
      <c r="D26" s="108" t="s">
        <v>16</v>
      </c>
      <c r="E26" s="6">
        <v>21.387847900390625</v>
      </c>
      <c r="F26" s="112">
        <f>AVERAGE(E26:E28)</f>
        <v>21.434330622355144</v>
      </c>
      <c r="H26" s="125"/>
      <c r="I26" s="102"/>
      <c r="J26" s="105" t="s">
        <v>16</v>
      </c>
      <c r="K26" s="14">
        <v>24.489177703857422</v>
      </c>
      <c r="L26" s="31">
        <f>K26-$F$26</f>
        <v>3.0548470815022775</v>
      </c>
      <c r="M26" s="25">
        <f t="shared" si="0"/>
        <v>-0.8187713623046875</v>
      </c>
      <c r="N26" s="33">
        <f t="shared" si="2"/>
        <v>1.7639031656202397</v>
      </c>
    </row>
    <row r="27" spans="2:14" ht="15.75" customHeight="1" x14ac:dyDescent="0.25">
      <c r="B27" s="88"/>
      <c r="C27" s="102"/>
      <c r="D27" s="105"/>
      <c r="E27" s="3">
        <v>21.420438766479492</v>
      </c>
      <c r="F27" s="97"/>
      <c r="H27" s="125"/>
      <c r="I27" s="102"/>
      <c r="J27" s="105"/>
      <c r="K27" s="14">
        <v>25.404258728027344</v>
      </c>
      <c r="L27" s="31">
        <f t="shared" ref="L27:L28" si="7">K27-$F$26</f>
        <v>3.9699281056721993</v>
      </c>
      <c r="M27" s="25">
        <f t="shared" si="0"/>
        <v>9.6309661865234375E-2</v>
      </c>
      <c r="N27" s="33">
        <f t="shared" si="2"/>
        <v>0.93542269598635608</v>
      </c>
    </row>
    <row r="28" spans="2:14" ht="15.75" customHeight="1" thickBot="1" x14ac:dyDescent="0.3">
      <c r="B28" s="88"/>
      <c r="C28" s="103"/>
      <c r="D28" s="113"/>
      <c r="E28" s="4">
        <v>21.494705200195313</v>
      </c>
      <c r="F28" s="98"/>
      <c r="H28" s="125"/>
      <c r="I28" s="103"/>
      <c r="J28" s="113"/>
      <c r="K28" s="15">
        <v>25.687152862548828</v>
      </c>
      <c r="L28" s="32">
        <f t="shared" si="7"/>
        <v>4.2528222401936837</v>
      </c>
      <c r="M28" s="26">
        <f t="shared" si="0"/>
        <v>0.37920379638671875</v>
      </c>
      <c r="N28" s="34">
        <f t="shared" si="2"/>
        <v>0.76886179786107733</v>
      </c>
    </row>
    <row r="29" spans="2:14" ht="15.75" customHeight="1" x14ac:dyDescent="0.25">
      <c r="B29" s="88"/>
      <c r="C29" s="128" t="s">
        <v>8</v>
      </c>
      <c r="D29" s="114" t="s">
        <v>17</v>
      </c>
      <c r="E29" s="3">
        <v>26.934825897216797</v>
      </c>
      <c r="F29" s="116">
        <f>AVERAGE(E29:E31)</f>
        <v>27.114671071370442</v>
      </c>
      <c r="H29" s="125"/>
      <c r="I29" s="132" t="s">
        <v>8</v>
      </c>
      <c r="J29" s="133" t="s">
        <v>17</v>
      </c>
      <c r="K29" s="13">
        <v>29.933677673339844</v>
      </c>
      <c r="L29" s="30">
        <f>K29-$F$29</f>
        <v>2.8190066019694022</v>
      </c>
      <c r="M29" s="23">
        <f t="shared" si="0"/>
        <v>-1.0546118418375627</v>
      </c>
      <c r="N29" s="24">
        <f t="shared" si="2"/>
        <v>2.0771592701773405</v>
      </c>
    </row>
    <row r="30" spans="2:14" ht="15.75" customHeight="1" x14ac:dyDescent="0.25">
      <c r="B30" s="88"/>
      <c r="C30" s="128"/>
      <c r="D30" s="114"/>
      <c r="E30" s="3">
        <v>27.163095474243164</v>
      </c>
      <c r="F30" s="97"/>
      <c r="H30" s="125"/>
      <c r="I30" s="128"/>
      <c r="J30" s="114"/>
      <c r="K30" s="14">
        <v>31.66920280456543</v>
      </c>
      <c r="L30" s="31">
        <f t="shared" ref="L30:L31" si="8">K30-$F$29</f>
        <v>4.5545317331949882</v>
      </c>
      <c r="M30" s="25">
        <f t="shared" si="0"/>
        <v>0.6809132893880232</v>
      </c>
      <c r="N30" s="33">
        <f t="shared" si="2"/>
        <v>0.6237702754301262</v>
      </c>
    </row>
    <row r="31" spans="2:14" ht="15.75" customHeight="1" x14ac:dyDescent="0.25">
      <c r="B31" s="88"/>
      <c r="C31" s="128"/>
      <c r="D31" s="115"/>
      <c r="E31" s="5">
        <v>27.246091842651367</v>
      </c>
      <c r="F31" s="107"/>
      <c r="H31" s="125"/>
      <c r="I31" s="128"/>
      <c r="J31" s="115"/>
      <c r="K31" s="16">
        <v>32.260395050048828</v>
      </c>
      <c r="L31" s="35">
        <f t="shared" si="8"/>
        <v>5.1457239786783866</v>
      </c>
      <c r="M31" s="37">
        <f t="shared" si="0"/>
        <v>1.2721055348714216</v>
      </c>
      <c r="N31" s="36">
        <f t="shared" si="2"/>
        <v>0.41405504093690004</v>
      </c>
    </row>
    <row r="32" spans="2:14" ht="15.75" customHeight="1" x14ac:dyDescent="0.25">
      <c r="B32" s="88"/>
      <c r="C32" s="128"/>
      <c r="D32" s="117" t="s">
        <v>18</v>
      </c>
      <c r="E32" s="6">
        <v>28.017602920532227</v>
      </c>
      <c r="F32" s="112">
        <f>AVERAGE(E32:E34)</f>
        <v>27.928033828735352</v>
      </c>
      <c r="H32" s="125"/>
      <c r="I32" s="128"/>
      <c r="J32" s="114" t="s">
        <v>18</v>
      </c>
      <c r="K32" s="14">
        <v>33.480770111083984</v>
      </c>
      <c r="L32" s="31">
        <f>K32-$F$32</f>
        <v>5.5527362823486328</v>
      </c>
      <c r="M32" s="25">
        <f t="shared" si="0"/>
        <v>1.6791178385416679</v>
      </c>
      <c r="N32" s="33">
        <f t="shared" si="2"/>
        <v>0.3122735240410397</v>
      </c>
    </row>
    <row r="33" spans="2:14" ht="15.75" customHeight="1" x14ac:dyDescent="0.25">
      <c r="B33" s="88"/>
      <c r="C33" s="128"/>
      <c r="D33" s="114"/>
      <c r="E33" s="3">
        <v>27.739410400390625</v>
      </c>
      <c r="F33" s="97"/>
      <c r="H33" s="125"/>
      <c r="I33" s="128"/>
      <c r="J33" s="114"/>
      <c r="K33" s="14">
        <v>32.431522369384766</v>
      </c>
      <c r="L33" s="31">
        <f t="shared" ref="L33:L34" si="9">K33-$F$32</f>
        <v>4.5034885406494141</v>
      </c>
      <c r="M33" s="25">
        <f t="shared" si="0"/>
        <v>0.6298700968424491</v>
      </c>
      <c r="N33" s="33">
        <f t="shared" si="2"/>
        <v>0.64623460095985408</v>
      </c>
    </row>
    <row r="34" spans="2:14" ht="15.75" customHeight="1" x14ac:dyDescent="0.25">
      <c r="B34" s="88"/>
      <c r="C34" s="128"/>
      <c r="D34" s="115"/>
      <c r="E34" s="5">
        <v>28.027088165283203</v>
      </c>
      <c r="F34" s="107"/>
      <c r="H34" s="125"/>
      <c r="I34" s="128"/>
      <c r="J34" s="115"/>
      <c r="K34" s="16">
        <v>31.958415985107422</v>
      </c>
      <c r="L34" s="35">
        <f t="shared" si="9"/>
        <v>4.0303821563720703</v>
      </c>
      <c r="M34" s="37">
        <f t="shared" si="0"/>
        <v>0.15676371256510535</v>
      </c>
      <c r="N34" s="36">
        <f t="shared" si="2"/>
        <v>0.89703506580100523</v>
      </c>
    </row>
    <row r="35" spans="2:14" ht="15.75" customHeight="1" x14ac:dyDescent="0.25">
      <c r="B35" s="88"/>
      <c r="C35" s="128"/>
      <c r="D35" s="117" t="s">
        <v>19</v>
      </c>
      <c r="E35" s="6">
        <v>31.516254425048828</v>
      </c>
      <c r="F35" s="112">
        <f>AVERAGE(E35:E37)</f>
        <v>31.553695042928059</v>
      </c>
      <c r="H35" s="125"/>
      <c r="I35" s="128"/>
      <c r="J35" s="114" t="s">
        <v>19</v>
      </c>
      <c r="K35" s="14">
        <v>32.669002532958984</v>
      </c>
      <c r="L35" s="31">
        <f>K35-$F$35</f>
        <v>1.1153074900309257</v>
      </c>
      <c r="M35" s="25">
        <f t="shared" si="0"/>
        <v>-2.7583109537760393</v>
      </c>
      <c r="N35" s="33">
        <f t="shared" si="2"/>
        <v>6.76603647126701</v>
      </c>
    </row>
    <row r="36" spans="2:14" ht="15.75" customHeight="1" x14ac:dyDescent="0.25">
      <c r="B36" s="88"/>
      <c r="C36" s="128"/>
      <c r="D36" s="114"/>
      <c r="E36" s="3">
        <v>31.651491165161133</v>
      </c>
      <c r="F36" s="97"/>
      <c r="H36" s="125"/>
      <c r="I36" s="128"/>
      <c r="J36" s="114"/>
      <c r="K36" s="14" t="s">
        <v>36</v>
      </c>
      <c r="L36" s="31" t="e">
        <f t="shared" ref="L36:L37" si="10">K36-$F$35</f>
        <v>#VALUE!</v>
      </c>
      <c r="M36" s="25" t="e">
        <f t="shared" si="0"/>
        <v>#VALUE!</v>
      </c>
      <c r="N36" s="33" t="e">
        <f t="shared" si="2"/>
        <v>#VALUE!</v>
      </c>
    </row>
    <row r="37" spans="2:14" ht="15.75" customHeight="1" thickBot="1" x14ac:dyDescent="0.3">
      <c r="B37" s="89"/>
      <c r="C37" s="129"/>
      <c r="D37" s="118"/>
      <c r="E37" s="4">
        <v>31.493339538574219</v>
      </c>
      <c r="F37" s="98"/>
      <c r="H37" s="126"/>
      <c r="I37" s="129"/>
      <c r="J37" s="118"/>
      <c r="K37" s="15" t="s">
        <v>36</v>
      </c>
      <c r="L37" s="32" t="e">
        <f t="shared" si="10"/>
        <v>#VALUE!</v>
      </c>
      <c r="M37" s="26" t="e">
        <f t="shared" si="0"/>
        <v>#VALUE!</v>
      </c>
      <c r="N37" s="34" t="e">
        <f t="shared" si="2"/>
        <v>#VALUE!</v>
      </c>
    </row>
    <row r="38" spans="2:14" x14ac:dyDescent="0.25">
      <c r="C38" s="119" t="s">
        <v>20</v>
      </c>
      <c r="D38" s="119"/>
      <c r="E38" s="7">
        <f>MEDIAN(E11:E19)</f>
        <v>29.85003662109375</v>
      </c>
      <c r="I38" s="121" t="s">
        <v>24</v>
      </c>
      <c r="J38" s="121"/>
      <c r="K38" s="12">
        <f>MEDIAN(K11:K19)</f>
        <v>30.481034278869629</v>
      </c>
    </row>
    <row r="39" spans="2:14" x14ac:dyDescent="0.25">
      <c r="K39" s="74"/>
    </row>
    <row r="40" spans="2:14" ht="15.75" customHeight="1" x14ac:dyDescent="0.25">
      <c r="K40" s="74"/>
    </row>
    <row r="41" spans="2:14" ht="15.75" customHeight="1" x14ac:dyDescent="0.25"/>
    <row r="42" spans="2:14" ht="15.75" customHeight="1" x14ac:dyDescent="0.25"/>
    <row r="43" spans="2:14" ht="15.75" customHeight="1" x14ac:dyDescent="0.25"/>
    <row r="44" spans="2:14" ht="15.75" customHeight="1" x14ac:dyDescent="0.25"/>
    <row r="45" spans="2:14" ht="15.75" customHeight="1" x14ac:dyDescent="0.25"/>
    <row r="46" spans="2:14" ht="15.75" customHeight="1" x14ac:dyDescent="0.25"/>
    <row r="47" spans="2:14" ht="15.75" customHeight="1" x14ac:dyDescent="0.25"/>
    <row r="48" spans="2:14" ht="15.75" customHeight="1" x14ac:dyDescent="0.25"/>
    <row r="49" ht="15.75" customHeight="1" x14ac:dyDescent="0.25"/>
    <row r="50" ht="15.75" customHeight="1" x14ac:dyDescent="0.25"/>
    <row r="51" ht="13.5" customHeight="1" x14ac:dyDescent="0.25"/>
    <row r="52" ht="13.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</sheetData>
  <mergeCells count="54">
    <mergeCell ref="B2:D3"/>
    <mergeCell ref="P2:S2"/>
    <mergeCell ref="P3:R3"/>
    <mergeCell ref="B4:D4"/>
    <mergeCell ref="B6:B7"/>
    <mergeCell ref="C6:C7"/>
    <mergeCell ref="D6:D7"/>
    <mergeCell ref="E6:E7"/>
    <mergeCell ref="F6:F7"/>
    <mergeCell ref="H6:H7"/>
    <mergeCell ref="I6:I7"/>
    <mergeCell ref="J6:J7"/>
    <mergeCell ref="K6:K7"/>
    <mergeCell ref="N6:N7"/>
    <mergeCell ref="B8:B37"/>
    <mergeCell ref="C8:D10"/>
    <mergeCell ref="F8:F10"/>
    <mergeCell ref="H8:H37"/>
    <mergeCell ref="I8:J10"/>
    <mergeCell ref="C11:C19"/>
    <mergeCell ref="D11:D13"/>
    <mergeCell ref="F11:F13"/>
    <mergeCell ref="I11:I19"/>
    <mergeCell ref="J11:J13"/>
    <mergeCell ref="D14:D16"/>
    <mergeCell ref="F14:F16"/>
    <mergeCell ref="J14:J16"/>
    <mergeCell ref="D17:D19"/>
    <mergeCell ref="F17:F19"/>
    <mergeCell ref="J17:J19"/>
    <mergeCell ref="F20:F22"/>
    <mergeCell ref="I20:I28"/>
    <mergeCell ref="J20:J22"/>
    <mergeCell ref="D23:D25"/>
    <mergeCell ref="F23:F25"/>
    <mergeCell ref="J23:J25"/>
    <mergeCell ref="D26:D28"/>
    <mergeCell ref="F26:F28"/>
    <mergeCell ref="F35:F37"/>
    <mergeCell ref="J35:J37"/>
    <mergeCell ref="C38:D38"/>
    <mergeCell ref="I38:J38"/>
    <mergeCell ref="J26:J28"/>
    <mergeCell ref="C29:C37"/>
    <mergeCell ref="D29:D31"/>
    <mergeCell ref="F29:F31"/>
    <mergeCell ref="I29:I37"/>
    <mergeCell ref="J29:J31"/>
    <mergeCell ref="D32:D34"/>
    <mergeCell ref="F32:F34"/>
    <mergeCell ref="J32:J34"/>
    <mergeCell ref="D35:D37"/>
    <mergeCell ref="C20:C28"/>
    <mergeCell ref="D20:D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5F217000-1ACB-422B-9A26-0EE0E246AF19}">
            <x14:iconSet iconSet="3Triangles">
              <x14:cfvo type="percent">
                <xm:f>0</xm:f>
              </x14:cfvo>
              <x14:cfvo type="formula">
                <xm:f>$Q$11</xm:f>
              </x14:cfvo>
              <x14:cfvo type="formula" gte="0">
                <xm:f>$S$11</xm:f>
              </x14:cfvo>
            </x14:iconSet>
          </x14:cfRule>
          <xm:sqref>N11:N19</xm:sqref>
        </x14:conditionalFormatting>
        <x14:conditionalFormatting xmlns:xm="http://schemas.microsoft.com/office/excel/2006/main">
          <x14:cfRule type="iconSet" priority="2" id="{C8AF1F64-D480-4B9F-8A7D-3F269F279503}">
            <x14:iconSet iconSet="3Triangles">
              <x14:cfvo type="percent">
                <xm:f>0</xm:f>
              </x14:cfvo>
              <x14:cfvo type="formula">
                <xm:f>$Q$9</xm:f>
              </x14:cfvo>
              <x14:cfvo type="formula" gte="0">
                <xm:f>$S$9</xm:f>
              </x14:cfvo>
            </x14:iconSet>
          </x14:cfRule>
          <xm:sqref>N20:N28</xm:sqref>
        </x14:conditionalFormatting>
        <x14:conditionalFormatting xmlns:xm="http://schemas.microsoft.com/office/excel/2006/main">
          <x14:cfRule type="iconSet" priority="1" id="{948E2395-D187-48FE-B616-C179DFD46225}">
            <x14:iconSet iconSet="3Triangles">
              <x14:cfvo type="percent">
                <xm:f>0</xm:f>
              </x14:cfvo>
              <x14:cfvo type="formula">
                <xm:f>$Q$10</xm:f>
              </x14:cfvo>
              <x14:cfvo type="formula" gte="0">
                <xm:f>$S$10</xm:f>
              </x14:cfvo>
            </x14:iconSet>
          </x14:cfRule>
          <xm:sqref>N29:N37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GAPDH_08.04.24 (1)</vt:lpstr>
      <vt:lpstr>PPARg_08.04.24 (1)</vt:lpstr>
      <vt:lpstr>GAPDH_08.04.24 (2)</vt:lpstr>
      <vt:lpstr>PPARg_08.04.24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Meseguer Beltran</dc:creator>
  <cp:lastModifiedBy>Maria Meseguer Beltran</cp:lastModifiedBy>
  <dcterms:created xsi:type="dcterms:W3CDTF">2023-12-18T10:59:06Z</dcterms:created>
  <dcterms:modified xsi:type="dcterms:W3CDTF">2024-04-11T10:33:03Z</dcterms:modified>
</cp:coreProperties>
</file>