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DHD Project\PCR\Resultados_PCR_Arg1\"/>
    </mc:Choice>
  </mc:AlternateContent>
  <xr:revisionPtr revIDLastSave="0" documentId="13_ncr:1_{D2B75563-68F3-4DE3-B9EB-BC7962D2A712}" xr6:coauthVersionLast="47" xr6:coauthVersionMax="47" xr10:uidLastSave="{00000000-0000-0000-0000-000000000000}"/>
  <bookViews>
    <workbookView xWindow="-120" yWindow="-120" windowWidth="20730" windowHeight="11040" activeTab="3" xr2:uid="{7CAF1F59-4207-45CB-AC6C-5DC2189D25D9}"/>
  </bookViews>
  <sheets>
    <sheet name="GAPDH_18.03.24" sheetId="5" r:id="rId1"/>
    <sheet name="Arg1_18.03.24" sheetId="6" r:id="rId2"/>
    <sheet name="GAPDH_21.03.24" sheetId="7" r:id="rId3"/>
    <sheet name="Arg1_21.03.2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8" l="1"/>
  <c r="L30" i="8" s="1"/>
  <c r="K38" i="8"/>
  <c r="E38" i="8"/>
  <c r="F35" i="8"/>
  <c r="L37" i="8" s="1"/>
  <c r="F32" i="8"/>
  <c r="L32" i="8" s="1"/>
  <c r="F26" i="8"/>
  <c r="L26" i="8" s="1"/>
  <c r="F23" i="8"/>
  <c r="L25" i="8" s="1"/>
  <c r="F20" i="8"/>
  <c r="L20" i="8" s="1"/>
  <c r="F17" i="8"/>
  <c r="L18" i="8" s="1"/>
  <c r="F14" i="8"/>
  <c r="L15" i="8" s="1"/>
  <c r="R11" i="8"/>
  <c r="S11" i="8" s="1"/>
  <c r="F11" i="8"/>
  <c r="L13" i="8" s="1"/>
  <c r="R10" i="8"/>
  <c r="S10" i="8" s="1"/>
  <c r="Q10" i="8"/>
  <c r="R9" i="8"/>
  <c r="Q9" i="8" s="1"/>
  <c r="F8" i="8"/>
  <c r="E38" i="7"/>
  <c r="F35" i="7"/>
  <c r="F32" i="7"/>
  <c r="F29" i="7"/>
  <c r="F26" i="7"/>
  <c r="F23" i="7"/>
  <c r="F20" i="7"/>
  <c r="F17" i="7"/>
  <c r="F14" i="7"/>
  <c r="F11" i="7"/>
  <c r="F8" i="7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L16" i="6"/>
  <c r="L15" i="6"/>
  <c r="L14" i="6"/>
  <c r="L13" i="6"/>
  <c r="L12" i="6"/>
  <c r="L11" i="6"/>
  <c r="K38" i="6"/>
  <c r="E38" i="5"/>
  <c r="S9" i="8" l="1"/>
  <c r="Q11" i="8"/>
  <c r="L16" i="8"/>
  <c r="L19" i="8"/>
  <c r="L12" i="8"/>
  <c r="L23" i="8"/>
  <c r="L24" i="8"/>
  <c r="L35" i="8"/>
  <c r="L11" i="8"/>
  <c r="M11" i="8" s="1"/>
  <c r="N11" i="8" s="1"/>
  <c r="L31" i="8"/>
  <c r="L21" i="8"/>
  <c r="L33" i="8"/>
  <c r="L28" i="8"/>
  <c r="L14" i="8"/>
  <c r="L36" i="8"/>
  <c r="L17" i="8"/>
  <c r="L22" i="8"/>
  <c r="M22" i="8" s="1"/>
  <c r="N22" i="8" s="1"/>
  <c r="L29" i="8"/>
  <c r="L34" i="8"/>
  <c r="L27" i="8"/>
  <c r="E38" i="6"/>
  <c r="F35" i="6"/>
  <c r="L35" i="6" s="1"/>
  <c r="F32" i="6"/>
  <c r="L33" i="6" s="1"/>
  <c r="F29" i="6"/>
  <c r="L31" i="6" s="1"/>
  <c r="F26" i="6"/>
  <c r="L26" i="6" s="1"/>
  <c r="F23" i="6"/>
  <c r="L23" i="6" s="1"/>
  <c r="F20" i="6"/>
  <c r="L21" i="6" s="1"/>
  <c r="F17" i="6"/>
  <c r="L19" i="6" s="1"/>
  <c r="F14" i="6"/>
  <c r="R11" i="6"/>
  <c r="S11" i="6" s="1"/>
  <c r="F11" i="6"/>
  <c r="S10" i="6"/>
  <c r="R10" i="6"/>
  <c r="Q10" i="6" s="1"/>
  <c r="R9" i="6"/>
  <c r="S9" i="6" s="1"/>
  <c r="F8" i="6"/>
  <c r="F35" i="5"/>
  <c r="F32" i="5"/>
  <c r="F29" i="5"/>
  <c r="F26" i="5"/>
  <c r="F23" i="5"/>
  <c r="F20" i="5"/>
  <c r="F17" i="5"/>
  <c r="F14" i="5"/>
  <c r="F11" i="5"/>
  <c r="F8" i="5"/>
  <c r="M36" i="8" l="1"/>
  <c r="N36" i="8" s="1"/>
  <c r="M12" i="8"/>
  <c r="N12" i="8" s="1"/>
  <c r="M37" i="8"/>
  <c r="N37" i="8" s="1"/>
  <c r="M21" i="8"/>
  <c r="N21" i="8" s="1"/>
  <c r="M23" i="8"/>
  <c r="N23" i="8" s="1"/>
  <c r="M31" i="8"/>
  <c r="N31" i="8" s="1"/>
  <c r="M17" i="8"/>
  <c r="N17" i="8" s="1"/>
  <c r="M14" i="8"/>
  <c r="N14" i="8" s="1"/>
  <c r="M19" i="8"/>
  <c r="N19" i="8" s="1"/>
  <c r="M25" i="8"/>
  <c r="N25" i="8" s="1"/>
  <c r="M35" i="8"/>
  <c r="N35" i="8" s="1"/>
  <c r="M20" i="8"/>
  <c r="N20" i="8" s="1"/>
  <c r="M28" i="8"/>
  <c r="N28" i="8" s="1"/>
  <c r="M32" i="8"/>
  <c r="N32" i="8" s="1"/>
  <c r="M34" i="8"/>
  <c r="N34" i="8" s="1"/>
  <c r="M16" i="8"/>
  <c r="N16" i="8" s="1"/>
  <c r="M24" i="8"/>
  <c r="N24" i="8" s="1"/>
  <c r="M13" i="8"/>
  <c r="N13" i="8" s="1"/>
  <c r="M26" i="8"/>
  <c r="N26" i="8" s="1"/>
  <c r="M27" i="8"/>
  <c r="N27" i="8" s="1"/>
  <c r="M18" i="8"/>
  <c r="N18" i="8" s="1"/>
  <c r="M29" i="8"/>
  <c r="N29" i="8" s="1"/>
  <c r="M33" i="8"/>
  <c r="N33" i="8" s="1"/>
  <c r="M15" i="8"/>
  <c r="N15" i="8" s="1"/>
  <c r="M30" i="8"/>
  <c r="N30" i="8" s="1"/>
  <c r="Q11" i="6"/>
  <c r="N33" i="6"/>
  <c r="N35" i="6"/>
  <c r="N16" i="6"/>
  <c r="N11" i="6"/>
  <c r="N12" i="6"/>
  <c r="L18" i="6"/>
  <c r="N18" i="6" s="1"/>
  <c r="N15" i="6"/>
  <c r="L36" i="6"/>
  <c r="N36" i="6" s="1"/>
  <c r="N23" i="6"/>
  <c r="N26" i="6"/>
  <c r="L28" i="6"/>
  <c r="N31" i="6"/>
  <c r="N13" i="6"/>
  <c r="N19" i="6"/>
  <c r="L30" i="6"/>
  <c r="N21" i="6"/>
  <c r="N14" i="6"/>
  <c r="L27" i="6"/>
  <c r="L24" i="6"/>
  <c r="L17" i="6"/>
  <c r="L22" i="6"/>
  <c r="L29" i="6"/>
  <c r="L34" i="6"/>
  <c r="Q9" i="6"/>
  <c r="L20" i="6"/>
  <c r="L25" i="6"/>
  <c r="L32" i="6"/>
  <c r="L37" i="6"/>
  <c r="N24" i="6" l="1"/>
  <c r="N25" i="6"/>
  <c r="N27" i="6"/>
  <c r="N30" i="6"/>
  <c r="N20" i="6"/>
  <c r="N37" i="6"/>
  <c r="N28" i="6"/>
  <c r="N17" i="6"/>
  <c r="N32" i="6"/>
  <c r="N34" i="6"/>
  <c r="N29" i="6"/>
  <c r="N22" i="6"/>
</calcChain>
</file>

<file path=xl/sharedStrings.xml><?xml version="1.0" encoding="utf-8"?>
<sst xmlns="http://schemas.openxmlformats.org/spreadsheetml/2006/main" count="205" uniqueCount="38">
  <si>
    <t>(Sham-VEH vs. 6OHDA-VEH vs. 6OHDA-ABA)</t>
  </si>
  <si>
    <t>Gen</t>
  </si>
  <si>
    <t>Condicion</t>
  </si>
  <si>
    <t>Muestra</t>
  </si>
  <si>
    <t>CT</t>
  </si>
  <si>
    <t>CT Mean</t>
  </si>
  <si>
    <t>Blank</t>
  </si>
  <si>
    <t>6-OHDA</t>
  </si>
  <si>
    <t>6-OHDA + ABA</t>
  </si>
  <si>
    <t>SHAM</t>
  </si>
  <si>
    <t>GAPDH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</si>
  <si>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</si>
  <si>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</si>
  <si>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</si>
  <si>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</si>
  <si>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</si>
  <si>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</si>
  <si>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</si>
  <si>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</si>
  <si>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</si>
  <si>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Resultados GADPH (Pull_triplicados)</t>
  </si>
  <si>
    <t>Undetermined</t>
  </si>
  <si>
    <t>Mediana SHAM-VEH</t>
  </si>
  <si>
    <t xml:space="preserve">ΔCT </t>
  </si>
  <si>
    <t xml:space="preserve">ΔΔCT </t>
  </si>
  <si>
    <t xml:space="preserve">2-ΔΔCT </t>
  </si>
  <si>
    <t>Pasa normalidad (Shapiro-Wilk test)</t>
  </si>
  <si>
    <t>6-OHDA+ABA</t>
  </si>
  <si>
    <t>Mean</t>
  </si>
  <si>
    <t>Std. Deviation</t>
  </si>
  <si>
    <t>Menos 2SD</t>
  </si>
  <si>
    <t>Más 2SD</t>
  </si>
  <si>
    <t>FEMALE ACC</t>
  </si>
  <si>
    <t>Resultados Arg1 (Pull_triplicados)</t>
  </si>
  <si>
    <t>Arg1</t>
  </si>
  <si>
    <t>Mediana SHAM -VEH (P1.1)</t>
  </si>
  <si>
    <r>
      <t>CTArg1 - CT</t>
    </r>
    <r>
      <rPr>
        <sz val="7"/>
        <rFont val="Calibri"/>
        <family val="2"/>
        <scheme val="minor"/>
      </rPr>
      <t>GADPH (mean)</t>
    </r>
  </si>
  <si>
    <r>
      <t>ΔCTArg1</t>
    </r>
    <r>
      <rPr>
        <sz val="7"/>
        <rFont val="Calibri"/>
        <family val="2"/>
        <scheme val="minor"/>
      </rPr>
      <t xml:space="preserve"> (animal)</t>
    </r>
    <r>
      <rPr>
        <sz val="10"/>
        <rFont val="Calibri"/>
        <family val="2"/>
        <scheme val="minor"/>
      </rPr>
      <t xml:space="preserve"> - ΔCT</t>
    </r>
    <r>
      <rPr>
        <sz val="7"/>
        <rFont val="Calibri"/>
        <family val="2"/>
        <scheme val="minor"/>
      </rPr>
      <t>Arg1 (control)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</si>
</sst>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BA"/>
        <bgColor indexed="64"/>
      </patternFill>
    </fill>
    <fill>
      <patternFill patternType="solid">
        <fgColor rgb="FFFFD9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164" fontId="0" fillId="9" borderId="0" xfId="0" applyNumberFormat="1" applyFill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59D0-E6F1-44E7-A277-76EE16A4409C}">
  <dimension ref="B1:G38"/>
  <sheetViews>
    <sheetView zoomScale="50" zoomScaleNormal="50" workbookViewId="0">
      <selection activeCell="E8" sqref="E8:E37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120" t="s">
        <v>20</v>
      </c>
      <c r="C2" s="120"/>
      <c r="D2" s="120"/>
    </row>
    <row r="3" spans="2:7" ht="15.75" customHeight="1" x14ac:dyDescent="0.25">
      <c r="B3" s="120"/>
      <c r="C3" s="120"/>
      <c r="D3" s="120"/>
    </row>
    <row r="4" spans="2:7" ht="15.75" customHeight="1" x14ac:dyDescent="0.25">
      <c r="B4" s="121" t="s">
        <v>0</v>
      </c>
      <c r="C4" s="121"/>
      <c r="D4" s="121"/>
    </row>
    <row r="5" spans="2:7" ht="15.75" customHeight="1" thickBot="1" x14ac:dyDescent="0.3"/>
    <row r="6" spans="2:7" ht="15.75" customHeight="1" x14ac:dyDescent="0.25">
      <c r="B6" s="122" t="s">
        <v>1</v>
      </c>
      <c r="C6" s="124" t="s">
        <v>2</v>
      </c>
      <c r="D6" s="126" t="s">
        <v>3</v>
      </c>
      <c r="E6" s="115" t="s">
        <v>4</v>
      </c>
      <c r="F6" s="96" t="s">
        <v>5</v>
      </c>
      <c r="G6" s="1"/>
    </row>
    <row r="7" spans="2:7" ht="15.75" customHeight="1" thickBot="1" x14ac:dyDescent="0.3">
      <c r="B7" s="123"/>
      <c r="C7" s="125"/>
      <c r="D7" s="127"/>
      <c r="E7" s="116"/>
      <c r="F7" s="97"/>
      <c r="G7" s="1"/>
    </row>
    <row r="8" spans="2:7" ht="15.75" customHeight="1" x14ac:dyDescent="0.25">
      <c r="B8" s="98" t="s">
        <v>10</v>
      </c>
      <c r="C8" s="101" t="s">
        <v>6</v>
      </c>
      <c r="D8" s="102"/>
      <c r="E8" s="2">
        <v>21.858251571655273</v>
      </c>
      <c r="F8" s="107">
        <f>AVERAGE(E8:E10)</f>
        <v>21.908946990966797</v>
      </c>
    </row>
    <row r="9" spans="2:7" ht="15.75" customHeight="1" x14ac:dyDescent="0.25">
      <c r="B9" s="99"/>
      <c r="C9" s="103"/>
      <c r="D9" s="104"/>
      <c r="E9" s="3">
        <v>21.911909103393555</v>
      </c>
      <c r="F9" s="82"/>
    </row>
    <row r="10" spans="2:7" ht="15.75" customHeight="1" thickBot="1" x14ac:dyDescent="0.3">
      <c r="B10" s="99"/>
      <c r="C10" s="105"/>
      <c r="D10" s="106"/>
      <c r="E10" s="4">
        <v>21.956680297851563</v>
      </c>
      <c r="F10" s="87"/>
    </row>
    <row r="11" spans="2:7" ht="15.75" customHeight="1" x14ac:dyDescent="0.25">
      <c r="B11" s="99"/>
      <c r="C11" s="108" t="s">
        <v>9</v>
      </c>
      <c r="D11" s="110" t="s">
        <v>11</v>
      </c>
      <c r="E11" s="2">
        <v>31.091472625732422</v>
      </c>
      <c r="F11" s="112">
        <f>AVERAGE(E11:E13)</f>
        <v>25.147795359293621</v>
      </c>
    </row>
    <row r="12" spans="2:7" ht="15.75" customHeight="1" x14ac:dyDescent="0.25">
      <c r="B12" s="99"/>
      <c r="C12" s="109"/>
      <c r="D12" s="85"/>
      <c r="E12" s="3">
        <v>21.822599411010742</v>
      </c>
      <c r="F12" s="113"/>
    </row>
    <row r="13" spans="2:7" ht="15.75" customHeight="1" x14ac:dyDescent="0.25">
      <c r="B13" s="99"/>
      <c r="C13" s="109"/>
      <c r="D13" s="111"/>
      <c r="E13" s="5">
        <v>22.529314041137695</v>
      </c>
      <c r="F13" s="114"/>
    </row>
    <row r="14" spans="2:7" ht="15.75" customHeight="1" x14ac:dyDescent="0.25">
      <c r="B14" s="99"/>
      <c r="C14" s="109"/>
      <c r="D14" s="84" t="s">
        <v>12</v>
      </c>
      <c r="E14" s="6">
        <v>28.436563491821289</v>
      </c>
      <c r="F14" s="81">
        <f>AVERAGE(E14:E16)</f>
        <v>23.941024144490559</v>
      </c>
    </row>
    <row r="15" spans="2:7" ht="15.75" customHeight="1" x14ac:dyDescent="0.25">
      <c r="B15" s="99"/>
      <c r="C15" s="109"/>
      <c r="D15" s="85"/>
      <c r="E15" s="3">
        <v>21.719926834106445</v>
      </c>
      <c r="F15" s="82"/>
    </row>
    <row r="16" spans="2:7" ht="15.75" customHeight="1" x14ac:dyDescent="0.25">
      <c r="B16" s="99"/>
      <c r="C16" s="109"/>
      <c r="D16" s="111"/>
      <c r="E16" s="5">
        <v>21.666582107543945</v>
      </c>
      <c r="F16" s="83"/>
    </row>
    <row r="17" spans="2:6" ht="13.5" customHeight="1" x14ac:dyDescent="0.25">
      <c r="B17" s="99"/>
      <c r="C17" s="109"/>
      <c r="D17" s="84" t="s">
        <v>13</v>
      </c>
      <c r="E17" s="6">
        <v>21.610464096069336</v>
      </c>
      <c r="F17" s="117">
        <f>AVERAGE(E17:E19)</f>
        <v>22.755848566691082</v>
      </c>
    </row>
    <row r="18" spans="2:6" ht="13.5" customHeight="1" x14ac:dyDescent="0.25">
      <c r="B18" s="99"/>
      <c r="C18" s="109"/>
      <c r="D18" s="85"/>
      <c r="E18" s="3">
        <v>24.769207000732422</v>
      </c>
      <c r="F18" s="118"/>
    </row>
    <row r="19" spans="2:6" ht="15.75" customHeight="1" thickBot="1" x14ac:dyDescent="0.3">
      <c r="B19" s="99"/>
      <c r="C19" s="109"/>
      <c r="D19" s="85"/>
      <c r="E19" s="71">
        <v>21.887874603271484</v>
      </c>
      <c r="F19" s="118"/>
    </row>
    <row r="20" spans="2:6" ht="15.75" customHeight="1" x14ac:dyDescent="0.25">
      <c r="B20" s="99"/>
      <c r="C20" s="119" t="s">
        <v>7</v>
      </c>
      <c r="D20" s="110" t="s">
        <v>14</v>
      </c>
      <c r="E20" s="2">
        <v>22.015058517456055</v>
      </c>
      <c r="F20" s="107">
        <f>AVERAGE(E20:E22)</f>
        <v>22.337466557820637</v>
      </c>
    </row>
    <row r="21" spans="2:6" ht="15.75" customHeight="1" x14ac:dyDescent="0.25">
      <c r="B21" s="99"/>
      <c r="C21" s="89"/>
      <c r="D21" s="85"/>
      <c r="E21" s="3">
        <v>21.724472045898438</v>
      </c>
      <c r="F21" s="82"/>
    </row>
    <row r="22" spans="2:6" ht="15.75" customHeight="1" x14ac:dyDescent="0.25">
      <c r="B22" s="99"/>
      <c r="C22" s="89"/>
      <c r="D22" s="111"/>
      <c r="E22" s="5">
        <v>23.272869110107422</v>
      </c>
      <c r="F22" s="83"/>
    </row>
    <row r="23" spans="2:6" ht="15.75" customHeight="1" x14ac:dyDescent="0.25">
      <c r="B23" s="99"/>
      <c r="C23" s="89"/>
      <c r="D23" s="84" t="s">
        <v>15</v>
      </c>
      <c r="E23" s="6">
        <v>21.668537139892578</v>
      </c>
      <c r="F23" s="81">
        <f>AVERAGE(E23:E25)</f>
        <v>21.840092341105144</v>
      </c>
    </row>
    <row r="24" spans="2:6" ht="15.75" customHeight="1" x14ac:dyDescent="0.25">
      <c r="B24" s="99"/>
      <c r="C24" s="89"/>
      <c r="D24" s="85"/>
      <c r="E24" s="3">
        <v>21.55546760559082</v>
      </c>
      <c r="F24" s="82"/>
    </row>
    <row r="25" spans="2:6" ht="15.75" customHeight="1" x14ac:dyDescent="0.25">
      <c r="B25" s="99"/>
      <c r="C25" s="89"/>
      <c r="D25" s="111"/>
      <c r="E25" s="5">
        <v>22.296272277832031</v>
      </c>
      <c r="F25" s="83"/>
    </row>
    <row r="26" spans="2:6" ht="15.75" customHeight="1" x14ac:dyDescent="0.25">
      <c r="B26" s="99"/>
      <c r="C26" s="89"/>
      <c r="D26" s="84" t="s">
        <v>16</v>
      </c>
      <c r="E26" s="6">
        <v>21.186334609985352</v>
      </c>
      <c r="F26" s="81">
        <f>AVERAGE(E26:E28)</f>
        <v>21.188416163126629</v>
      </c>
    </row>
    <row r="27" spans="2:6" ht="15.75" customHeight="1" x14ac:dyDescent="0.25">
      <c r="B27" s="99"/>
      <c r="C27" s="89"/>
      <c r="D27" s="85"/>
      <c r="E27" s="3">
        <v>21.052223205566406</v>
      </c>
      <c r="F27" s="82"/>
    </row>
    <row r="28" spans="2:6" ht="15.75" customHeight="1" thickBot="1" x14ac:dyDescent="0.3">
      <c r="B28" s="99"/>
      <c r="C28" s="90"/>
      <c r="D28" s="86"/>
      <c r="E28" s="4">
        <v>21.326690673828125</v>
      </c>
      <c r="F28" s="87"/>
    </row>
    <row r="29" spans="2:6" ht="15.75" customHeight="1" x14ac:dyDescent="0.25">
      <c r="B29" s="99"/>
      <c r="C29" s="89" t="s">
        <v>8</v>
      </c>
      <c r="D29" s="91" t="s">
        <v>17</v>
      </c>
      <c r="E29" s="3">
        <v>22.386848449707031</v>
      </c>
      <c r="F29" s="93">
        <f>AVERAGE(E29:E31)</f>
        <v>21.946766535441082</v>
      </c>
    </row>
    <row r="30" spans="2:6" ht="15.75" customHeight="1" x14ac:dyDescent="0.25">
      <c r="B30" s="99"/>
      <c r="C30" s="89"/>
      <c r="D30" s="91"/>
      <c r="E30" s="3">
        <v>21.789827346801758</v>
      </c>
      <c r="F30" s="82"/>
    </row>
    <row r="31" spans="2:6" ht="15.75" customHeight="1" x14ac:dyDescent="0.25">
      <c r="B31" s="99"/>
      <c r="C31" s="89"/>
      <c r="D31" s="92"/>
      <c r="E31" s="5">
        <v>21.663623809814453</v>
      </c>
      <c r="F31" s="83"/>
    </row>
    <row r="32" spans="2:6" ht="15.75" customHeight="1" x14ac:dyDescent="0.25">
      <c r="B32" s="99"/>
      <c r="C32" s="89"/>
      <c r="D32" s="94" t="s">
        <v>18</v>
      </c>
      <c r="E32" s="6">
        <v>22.228086471557617</v>
      </c>
      <c r="F32" s="81">
        <f>AVERAGE(E32:E34)</f>
        <v>23.177391688028973</v>
      </c>
    </row>
    <row r="33" spans="2:6" ht="15.75" customHeight="1" x14ac:dyDescent="0.25">
      <c r="B33" s="99"/>
      <c r="C33" s="89"/>
      <c r="D33" s="91"/>
      <c r="E33" s="3">
        <v>25.09918212890625</v>
      </c>
      <c r="F33" s="82"/>
    </row>
    <row r="34" spans="2:6" ht="15.75" customHeight="1" x14ac:dyDescent="0.25">
      <c r="B34" s="99"/>
      <c r="C34" s="89"/>
      <c r="D34" s="92"/>
      <c r="E34" s="5">
        <v>22.204906463623047</v>
      </c>
      <c r="F34" s="83"/>
    </row>
    <row r="35" spans="2:6" ht="15.75" customHeight="1" x14ac:dyDescent="0.25">
      <c r="B35" s="99"/>
      <c r="C35" s="89"/>
      <c r="D35" s="94" t="s">
        <v>19</v>
      </c>
      <c r="E35" s="6">
        <v>22.954269409179688</v>
      </c>
      <c r="F35" s="81">
        <f>AVERAGE(E35:E37)</f>
        <v>22.547778447469074</v>
      </c>
    </row>
    <row r="36" spans="2:6" ht="15.75" customHeight="1" x14ac:dyDescent="0.25">
      <c r="B36" s="99"/>
      <c r="C36" s="89"/>
      <c r="D36" s="91"/>
      <c r="E36" s="3">
        <v>22.2122802734375</v>
      </c>
      <c r="F36" s="82"/>
    </row>
    <row r="37" spans="2:6" ht="15.75" customHeight="1" thickBot="1" x14ac:dyDescent="0.3">
      <c r="B37" s="100"/>
      <c r="C37" s="90"/>
      <c r="D37" s="95"/>
      <c r="E37" s="4">
        <v>22.476785659790039</v>
      </c>
      <c r="F37" s="87"/>
    </row>
    <row r="38" spans="2:6" x14ac:dyDescent="0.25">
      <c r="C38" s="88" t="s">
        <v>22</v>
      </c>
      <c r="D38" s="88"/>
      <c r="E38" s="7">
        <f>MEDIAN(E11:E19)</f>
        <v>21.887874603271484</v>
      </c>
    </row>
  </sheetData>
  <mergeCells count="32">
    <mergeCell ref="B2:D3"/>
    <mergeCell ref="B4:D4"/>
    <mergeCell ref="B6:B7"/>
    <mergeCell ref="C6:C7"/>
    <mergeCell ref="D6:D7"/>
    <mergeCell ref="F6:F7"/>
    <mergeCell ref="B8:B37"/>
    <mergeCell ref="C8:D10"/>
    <mergeCell ref="F8:F10"/>
    <mergeCell ref="C11:C19"/>
    <mergeCell ref="D11:D13"/>
    <mergeCell ref="F11:F13"/>
    <mergeCell ref="D14:D16"/>
    <mergeCell ref="F14:F16"/>
    <mergeCell ref="D17:D19"/>
    <mergeCell ref="E6:E7"/>
    <mergeCell ref="F17:F19"/>
    <mergeCell ref="C20:C28"/>
    <mergeCell ref="D20:D22"/>
    <mergeCell ref="F20:F22"/>
    <mergeCell ref="D23:D25"/>
    <mergeCell ref="F23:F25"/>
    <mergeCell ref="D26:D28"/>
    <mergeCell ref="F26:F28"/>
    <mergeCell ref="C38:D38"/>
    <mergeCell ref="C29:C37"/>
    <mergeCell ref="D29:D31"/>
    <mergeCell ref="F29:F31"/>
    <mergeCell ref="D32:D34"/>
    <mergeCell ref="F32:F34"/>
    <mergeCell ref="D35:D37"/>
    <mergeCell ref="F35:F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D2DE-D7DE-48DE-8555-D9D59FAD2E20}">
  <dimension ref="B1:S71"/>
  <sheetViews>
    <sheetView topLeftCell="A6" zoomScale="60" zoomScaleNormal="60" workbookViewId="0">
      <selection activeCell="L7" sqref="L7:M7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120" t="s">
        <v>33</v>
      </c>
      <c r="C2" s="120"/>
      <c r="D2" s="120"/>
      <c r="P2" s="128" t="s">
        <v>26</v>
      </c>
      <c r="Q2" s="128"/>
      <c r="R2" s="128"/>
      <c r="S2" s="128"/>
    </row>
    <row r="3" spans="2:19" ht="15.75" customHeight="1" thickBot="1" x14ac:dyDescent="0.3">
      <c r="B3" s="120"/>
      <c r="C3" s="120"/>
      <c r="D3" s="120"/>
      <c r="P3" s="137" t="s">
        <v>32</v>
      </c>
      <c r="Q3" s="137"/>
      <c r="R3" s="137"/>
    </row>
    <row r="4" spans="2:19" ht="15.75" customHeight="1" thickBot="1" x14ac:dyDescent="0.3">
      <c r="B4" s="121" t="s">
        <v>0</v>
      </c>
      <c r="C4" s="121"/>
      <c r="D4" s="121"/>
      <c r="P4" s="40"/>
      <c r="Q4" s="41" t="s">
        <v>7</v>
      </c>
      <c r="R4" s="42" t="s">
        <v>27</v>
      </c>
      <c r="S4" s="65" t="s">
        <v>9</v>
      </c>
    </row>
    <row r="5" spans="2:19" ht="15.75" customHeight="1" thickBot="1" x14ac:dyDescent="0.3">
      <c r="P5" s="43" t="s">
        <v>28</v>
      </c>
      <c r="Q5" s="44"/>
      <c r="R5" s="38"/>
      <c r="S5" s="66"/>
    </row>
    <row r="6" spans="2:19" ht="15.75" customHeight="1" thickBot="1" x14ac:dyDescent="0.3">
      <c r="B6" s="122" t="s">
        <v>1</v>
      </c>
      <c r="C6" s="124" t="s">
        <v>2</v>
      </c>
      <c r="D6" s="126" t="s">
        <v>3</v>
      </c>
      <c r="E6" s="115" t="s">
        <v>4</v>
      </c>
      <c r="F6" s="96" t="s">
        <v>5</v>
      </c>
      <c r="G6" s="1"/>
      <c r="H6" s="122" t="s">
        <v>1</v>
      </c>
      <c r="I6" s="124" t="s">
        <v>2</v>
      </c>
      <c r="J6" s="122" t="s">
        <v>3</v>
      </c>
      <c r="K6" s="138" t="s">
        <v>4</v>
      </c>
      <c r="L6" s="8" t="s">
        <v>23</v>
      </c>
      <c r="M6" s="9" t="s">
        <v>24</v>
      </c>
      <c r="N6" s="140" t="s">
        <v>25</v>
      </c>
      <c r="P6" s="45" t="s">
        <v>29</v>
      </c>
      <c r="Q6" s="46"/>
      <c r="R6" s="47"/>
      <c r="S6" s="67"/>
    </row>
    <row r="7" spans="2:19" ht="15.75" customHeight="1" thickBot="1" x14ac:dyDescent="0.3">
      <c r="B7" s="123"/>
      <c r="C7" s="125"/>
      <c r="D7" s="127"/>
      <c r="E7" s="116"/>
      <c r="F7" s="97"/>
      <c r="G7" s="1"/>
      <c r="H7" s="123"/>
      <c r="I7" s="125"/>
      <c r="J7" s="123"/>
      <c r="K7" s="139"/>
      <c r="L7" s="10" t="s">
        <v>36</v>
      </c>
      <c r="M7" s="11" t="s">
        <v>37</v>
      </c>
      <c r="N7" s="141"/>
    </row>
    <row r="8" spans="2:19" ht="15.75" customHeight="1" thickBot="1" x14ac:dyDescent="0.3">
      <c r="B8" s="98" t="s">
        <v>10</v>
      </c>
      <c r="C8" s="101" t="s">
        <v>6</v>
      </c>
      <c r="D8" s="102"/>
      <c r="E8" s="2">
        <v>21.858251571655273</v>
      </c>
      <c r="F8" s="107">
        <f>AVERAGE(E8:E10)</f>
        <v>21.908946990966797</v>
      </c>
      <c r="H8" s="133" t="s">
        <v>34</v>
      </c>
      <c r="I8" s="101" t="s">
        <v>6</v>
      </c>
      <c r="J8" s="102"/>
      <c r="K8" s="13" t="s">
        <v>21</v>
      </c>
      <c r="L8" s="27"/>
      <c r="M8" s="17"/>
      <c r="N8" s="18"/>
      <c r="P8" s="48"/>
      <c r="Q8" s="49" t="s">
        <v>30</v>
      </c>
      <c r="R8" s="50" t="s">
        <v>28</v>
      </c>
      <c r="S8" s="51" t="s">
        <v>31</v>
      </c>
    </row>
    <row r="9" spans="2:19" ht="15.75" customHeight="1" x14ac:dyDescent="0.25">
      <c r="B9" s="99"/>
      <c r="C9" s="103"/>
      <c r="D9" s="104"/>
      <c r="E9" s="3">
        <v>21.911909103393555</v>
      </c>
      <c r="F9" s="82"/>
      <c r="H9" s="134"/>
      <c r="I9" s="103"/>
      <c r="J9" s="104"/>
      <c r="K9" s="14" t="s">
        <v>21</v>
      </c>
      <c r="L9" s="28"/>
      <c r="M9" s="19"/>
      <c r="N9" s="20"/>
      <c r="P9" s="52" t="s">
        <v>7</v>
      </c>
      <c r="Q9" s="53">
        <f>R9-(2*Q6)</f>
        <v>0</v>
      </c>
      <c r="R9" s="54">
        <f>Q5</f>
        <v>0</v>
      </c>
      <c r="S9" s="55">
        <f>R9+(2*Q6)</f>
        <v>0</v>
      </c>
    </row>
    <row r="10" spans="2:19" ht="15.75" customHeight="1" thickBot="1" x14ac:dyDescent="0.3">
      <c r="B10" s="99"/>
      <c r="C10" s="105"/>
      <c r="D10" s="106"/>
      <c r="E10" s="4">
        <v>21.956680297851563</v>
      </c>
      <c r="F10" s="87"/>
      <c r="H10" s="134"/>
      <c r="I10" s="105"/>
      <c r="J10" s="106"/>
      <c r="K10" s="15" t="s">
        <v>21</v>
      </c>
      <c r="L10" s="29"/>
      <c r="M10" s="21"/>
      <c r="N10" s="22"/>
      <c r="P10" s="56" t="s">
        <v>27</v>
      </c>
      <c r="Q10" s="57">
        <f>R10-(2*R6)</f>
        <v>0</v>
      </c>
      <c r="R10" s="64">
        <f>R5</f>
        <v>0</v>
      </c>
      <c r="S10" s="58">
        <f>R10+(2*R6)</f>
        <v>0</v>
      </c>
    </row>
    <row r="11" spans="2:19" ht="15.75" customHeight="1" thickBot="1" x14ac:dyDescent="0.3">
      <c r="B11" s="99"/>
      <c r="C11" s="108" t="s">
        <v>9</v>
      </c>
      <c r="D11" s="110" t="s">
        <v>11</v>
      </c>
      <c r="E11" s="2">
        <v>31.091472625732422</v>
      </c>
      <c r="F11" s="112">
        <f>AVERAGE(E11:E13)</f>
        <v>25.147795359293621</v>
      </c>
      <c r="H11" s="134"/>
      <c r="I11" s="108" t="s">
        <v>9</v>
      </c>
      <c r="J11" s="110" t="s">
        <v>11</v>
      </c>
      <c r="K11" s="72">
        <v>33.295738220214844</v>
      </c>
      <c r="L11" s="73">
        <f>K11-$F$11</f>
        <v>8.1479428609212228</v>
      </c>
      <c r="M11" s="74">
        <f t="shared" ref="M11:M37" si="0">L11-$L$11</f>
        <v>0</v>
      </c>
      <c r="N11" s="75">
        <f>2^-M11</f>
        <v>1</v>
      </c>
      <c r="P11" s="59" t="s">
        <v>9</v>
      </c>
      <c r="Q11" s="60">
        <f>R11-(2*S6)</f>
        <v>0</v>
      </c>
      <c r="R11" s="61">
        <f>S5</f>
        <v>0</v>
      </c>
      <c r="S11" s="62">
        <f>R11+(2*S6)</f>
        <v>0</v>
      </c>
    </row>
    <row r="12" spans="2:19" ht="15.75" customHeight="1" x14ac:dyDescent="0.25">
      <c r="B12" s="99"/>
      <c r="C12" s="109"/>
      <c r="D12" s="85"/>
      <c r="E12" s="3">
        <v>21.822599411010742</v>
      </c>
      <c r="F12" s="113"/>
      <c r="H12" s="134"/>
      <c r="I12" s="109"/>
      <c r="J12" s="85"/>
      <c r="K12" s="14" t="s">
        <v>21</v>
      </c>
      <c r="L12" s="31" t="e">
        <f>K12-$F$11</f>
        <v>#VALUE!</v>
      </c>
      <c r="M12" s="25" t="e">
        <f t="shared" si="0"/>
        <v>#VALUE!</v>
      </c>
      <c r="N12" s="33" t="e">
        <f t="shared" ref="N12:N37" si="1">2^-M12</f>
        <v>#VALUE!</v>
      </c>
      <c r="P12" s="63"/>
      <c r="Q12" s="64"/>
      <c r="R12" s="64"/>
      <c r="S12" s="64"/>
    </row>
    <row r="13" spans="2:19" ht="15.75" customHeight="1" x14ac:dyDescent="0.25">
      <c r="B13" s="99"/>
      <c r="C13" s="109"/>
      <c r="D13" s="111"/>
      <c r="E13" s="5">
        <v>22.529314041137695</v>
      </c>
      <c r="F13" s="114"/>
      <c r="H13" s="134"/>
      <c r="I13" s="109"/>
      <c r="J13" s="111"/>
      <c r="K13" s="16">
        <v>33.622138977050781</v>
      </c>
      <c r="L13" s="35">
        <f>K13-$F$11</f>
        <v>8.4743436177571603</v>
      </c>
      <c r="M13" s="37">
        <f t="shared" si="0"/>
        <v>0.3264007568359375</v>
      </c>
      <c r="N13" s="36">
        <f t="shared" si="1"/>
        <v>0.79752367014302894</v>
      </c>
    </row>
    <row r="14" spans="2:19" ht="15.75" customHeight="1" x14ac:dyDescent="0.25">
      <c r="B14" s="99"/>
      <c r="C14" s="109"/>
      <c r="D14" s="84" t="s">
        <v>12</v>
      </c>
      <c r="E14" s="6">
        <v>28.436563491821289</v>
      </c>
      <c r="F14" s="81">
        <f>AVERAGE(E14:E16)</f>
        <v>23.941024144490559</v>
      </c>
      <c r="H14" s="134"/>
      <c r="I14" s="109"/>
      <c r="J14" s="85" t="s">
        <v>12</v>
      </c>
      <c r="K14" s="14">
        <v>34.849620819091797</v>
      </c>
      <c r="L14" s="31">
        <f>K14-$F$14</f>
        <v>10.908596674601238</v>
      </c>
      <c r="M14" s="25">
        <f t="shared" si="0"/>
        <v>2.7606538136800154</v>
      </c>
      <c r="N14" s="33">
        <f t="shared" si="1"/>
        <v>0.14755719620946234</v>
      </c>
    </row>
    <row r="15" spans="2:19" ht="15.75" customHeight="1" x14ac:dyDescent="0.25">
      <c r="B15" s="99"/>
      <c r="C15" s="109"/>
      <c r="D15" s="85"/>
      <c r="E15" s="3">
        <v>21.719926834106445</v>
      </c>
      <c r="F15" s="82"/>
      <c r="H15" s="134"/>
      <c r="I15" s="109"/>
      <c r="J15" s="85"/>
      <c r="K15" s="14" t="s">
        <v>21</v>
      </c>
      <c r="L15" s="68" t="e">
        <f>K15-$F$14</f>
        <v>#VALUE!</v>
      </c>
      <c r="M15" s="69" t="e">
        <f t="shared" si="0"/>
        <v>#VALUE!</v>
      </c>
      <c r="N15" s="70" t="e">
        <f t="shared" si="1"/>
        <v>#VALUE!</v>
      </c>
    </row>
    <row r="16" spans="2:19" ht="15.75" customHeight="1" x14ac:dyDescent="0.25">
      <c r="B16" s="99"/>
      <c r="C16" s="109"/>
      <c r="D16" s="111"/>
      <c r="E16" s="5">
        <v>21.666582107543945</v>
      </c>
      <c r="F16" s="83"/>
      <c r="H16" s="134"/>
      <c r="I16" s="109"/>
      <c r="J16" s="111"/>
      <c r="K16" s="16">
        <v>32.658557891845703</v>
      </c>
      <c r="L16" s="35">
        <f>K16-$F$14</f>
        <v>8.7175337473551444</v>
      </c>
      <c r="M16" s="37">
        <f t="shared" si="0"/>
        <v>0.56959088643392164</v>
      </c>
      <c r="N16" s="36">
        <f t="shared" si="1"/>
        <v>0.67380783701699565</v>
      </c>
    </row>
    <row r="17" spans="2:14" ht="13.5" customHeight="1" x14ac:dyDescent="0.25">
      <c r="B17" s="99"/>
      <c r="C17" s="109"/>
      <c r="D17" s="84" t="s">
        <v>13</v>
      </c>
      <c r="E17" s="6">
        <v>21.610464096069336</v>
      </c>
      <c r="F17" s="117">
        <f>AVERAGE(E17:E19)</f>
        <v>22.755848566691082</v>
      </c>
      <c r="H17" s="134"/>
      <c r="I17" s="109"/>
      <c r="J17" s="85" t="s">
        <v>13</v>
      </c>
      <c r="K17" s="14">
        <v>32.323875427246094</v>
      </c>
      <c r="L17" s="31">
        <f>K17-$F$17</f>
        <v>9.5680268605550118</v>
      </c>
      <c r="M17" s="25">
        <f t="shared" si="0"/>
        <v>1.4200839996337891</v>
      </c>
      <c r="N17" s="33">
        <f t="shared" si="1"/>
        <v>0.37369055372565274</v>
      </c>
    </row>
    <row r="18" spans="2:14" ht="13.5" customHeight="1" x14ac:dyDescent="0.25">
      <c r="B18" s="99"/>
      <c r="C18" s="109"/>
      <c r="D18" s="85"/>
      <c r="E18" s="3">
        <v>24.769207000732422</v>
      </c>
      <c r="F18" s="118"/>
      <c r="H18" s="134"/>
      <c r="I18" s="109"/>
      <c r="J18" s="85"/>
      <c r="K18" s="14">
        <v>34.839107513427734</v>
      </c>
      <c r="L18" s="31">
        <f t="shared" ref="L18:L19" si="2">K18-$F$17</f>
        <v>12.083258946736652</v>
      </c>
      <c r="M18" s="25">
        <f t="shared" si="0"/>
        <v>3.9353160858154297</v>
      </c>
      <c r="N18" s="33">
        <f t="shared" si="1"/>
        <v>6.5365985873292051E-2</v>
      </c>
    </row>
    <row r="19" spans="2:14" ht="15.75" customHeight="1" thickBot="1" x14ac:dyDescent="0.3">
      <c r="B19" s="99"/>
      <c r="C19" s="109"/>
      <c r="D19" s="85"/>
      <c r="E19" s="71">
        <v>21.887874603271484</v>
      </c>
      <c r="F19" s="118"/>
      <c r="H19" s="134"/>
      <c r="I19" s="136"/>
      <c r="J19" s="86"/>
      <c r="K19" s="15">
        <v>31.646356582641602</v>
      </c>
      <c r="L19" s="76">
        <f t="shared" si="2"/>
        <v>8.8905080159505196</v>
      </c>
      <c r="M19" s="77">
        <f t="shared" si="0"/>
        <v>0.74256515502929688</v>
      </c>
      <c r="N19" s="78">
        <f t="shared" si="1"/>
        <v>0.59767572165689842</v>
      </c>
    </row>
    <row r="20" spans="2:14" ht="15.75" customHeight="1" x14ac:dyDescent="0.25">
      <c r="B20" s="99"/>
      <c r="C20" s="119" t="s">
        <v>7</v>
      </c>
      <c r="D20" s="110" t="s">
        <v>14</v>
      </c>
      <c r="E20" s="2">
        <v>22.015058517456055</v>
      </c>
      <c r="F20" s="107">
        <f>AVERAGE(E20:E22)</f>
        <v>22.337466557820637</v>
      </c>
      <c r="H20" s="134"/>
      <c r="I20" s="119" t="s">
        <v>7</v>
      </c>
      <c r="J20" s="110" t="s">
        <v>14</v>
      </c>
      <c r="K20" s="13">
        <v>31.274814605712891</v>
      </c>
      <c r="L20" s="30">
        <f>K20-$F$20</f>
        <v>8.9373480478922538</v>
      </c>
      <c r="M20" s="23">
        <f t="shared" si="0"/>
        <v>0.78940518697103101</v>
      </c>
      <c r="N20" s="24">
        <f t="shared" si="1"/>
        <v>0.57858258832011444</v>
      </c>
    </row>
    <row r="21" spans="2:14" ht="15.75" customHeight="1" x14ac:dyDescent="0.25">
      <c r="B21" s="99"/>
      <c r="C21" s="89"/>
      <c r="D21" s="85"/>
      <c r="E21" s="3">
        <v>21.724472045898438</v>
      </c>
      <c r="F21" s="82"/>
      <c r="H21" s="134"/>
      <c r="I21" s="89"/>
      <c r="J21" s="85"/>
      <c r="K21" s="14">
        <v>35.110363006591797</v>
      </c>
      <c r="L21" s="31">
        <f t="shared" ref="L21:L22" si="3">K21-$F$20</f>
        <v>12.77289644877116</v>
      </c>
      <c r="M21" s="25">
        <f t="shared" si="0"/>
        <v>4.6249535878499373</v>
      </c>
      <c r="N21" s="33">
        <f t="shared" si="1"/>
        <v>4.0527539851105833E-2</v>
      </c>
    </row>
    <row r="22" spans="2:14" ht="15.75" customHeight="1" x14ac:dyDescent="0.25">
      <c r="B22" s="99"/>
      <c r="C22" s="89"/>
      <c r="D22" s="111"/>
      <c r="E22" s="5">
        <v>23.272869110107422</v>
      </c>
      <c r="F22" s="83"/>
      <c r="H22" s="134"/>
      <c r="I22" s="89"/>
      <c r="J22" s="111"/>
      <c r="K22" s="16">
        <v>33.251800537109375</v>
      </c>
      <c r="L22" s="35">
        <f t="shared" si="3"/>
        <v>10.914333979288738</v>
      </c>
      <c r="M22" s="37">
        <f t="shared" si="0"/>
        <v>2.7663911183675154</v>
      </c>
      <c r="N22" s="36">
        <f t="shared" si="1"/>
        <v>0.14697155651475394</v>
      </c>
    </row>
    <row r="23" spans="2:14" ht="15.75" customHeight="1" x14ac:dyDescent="0.25">
      <c r="B23" s="99"/>
      <c r="C23" s="89"/>
      <c r="D23" s="84" t="s">
        <v>15</v>
      </c>
      <c r="E23" s="6">
        <v>21.668537139892578</v>
      </c>
      <c r="F23" s="81">
        <f>AVERAGE(E23:E25)</f>
        <v>21.840092341105144</v>
      </c>
      <c r="H23" s="134"/>
      <c r="I23" s="89"/>
      <c r="J23" s="85" t="s">
        <v>15</v>
      </c>
      <c r="K23" s="14">
        <v>31.112035751342773</v>
      </c>
      <c r="L23" s="31">
        <f>K23-$F$23</f>
        <v>9.271943410237629</v>
      </c>
      <c r="M23" s="25">
        <f t="shared" si="0"/>
        <v>1.1240005493164063</v>
      </c>
      <c r="N23" s="33">
        <f t="shared" si="1"/>
        <v>0.45881976645675726</v>
      </c>
    </row>
    <row r="24" spans="2:14" ht="15.75" customHeight="1" x14ac:dyDescent="0.25">
      <c r="B24" s="99"/>
      <c r="C24" s="89"/>
      <c r="D24" s="85"/>
      <c r="E24" s="3">
        <v>21.55546760559082</v>
      </c>
      <c r="F24" s="82"/>
      <c r="H24" s="134"/>
      <c r="I24" s="89"/>
      <c r="J24" s="85"/>
      <c r="K24" s="14">
        <v>33.870864868164063</v>
      </c>
      <c r="L24" s="31">
        <f t="shared" ref="L24:L25" si="4">K24-$F$23</f>
        <v>12.030772527058918</v>
      </c>
      <c r="M24" s="25">
        <f t="shared" si="0"/>
        <v>3.8828296661376953</v>
      </c>
      <c r="N24" s="33">
        <f t="shared" si="1"/>
        <v>6.7787841049064143E-2</v>
      </c>
    </row>
    <row r="25" spans="2:14" ht="15.75" customHeight="1" x14ac:dyDescent="0.25">
      <c r="B25" s="99"/>
      <c r="C25" s="89"/>
      <c r="D25" s="111"/>
      <c r="E25" s="5">
        <v>22.296272277832031</v>
      </c>
      <c r="F25" s="83"/>
      <c r="H25" s="134"/>
      <c r="I25" s="89"/>
      <c r="J25" s="111"/>
      <c r="K25" s="16">
        <v>34.130496978759766</v>
      </c>
      <c r="L25" s="35">
        <f t="shared" si="4"/>
        <v>12.290404637654621</v>
      </c>
      <c r="M25" s="37">
        <f t="shared" si="0"/>
        <v>4.1424617767333984</v>
      </c>
      <c r="N25" s="36">
        <f t="shared" si="1"/>
        <v>5.6623244315800396E-2</v>
      </c>
    </row>
    <row r="26" spans="2:14" ht="15.75" customHeight="1" x14ac:dyDescent="0.25">
      <c r="B26" s="99"/>
      <c r="C26" s="89"/>
      <c r="D26" s="84" t="s">
        <v>16</v>
      </c>
      <c r="E26" s="6">
        <v>21.186334609985352</v>
      </c>
      <c r="F26" s="81">
        <f>AVERAGE(E26:E28)</f>
        <v>21.188416163126629</v>
      </c>
      <c r="H26" s="134"/>
      <c r="I26" s="89"/>
      <c r="J26" s="85" t="s">
        <v>16</v>
      </c>
      <c r="K26" s="14">
        <v>30.377738952636719</v>
      </c>
      <c r="L26" s="31">
        <f>K26-$F$26</f>
        <v>9.18932278951009</v>
      </c>
      <c r="M26" s="25">
        <f t="shared" si="0"/>
        <v>1.0413799285888672</v>
      </c>
      <c r="N26" s="33">
        <f t="shared" si="1"/>
        <v>0.48586252697954618</v>
      </c>
    </row>
    <row r="27" spans="2:14" ht="15.75" customHeight="1" x14ac:dyDescent="0.25">
      <c r="B27" s="99"/>
      <c r="C27" s="89"/>
      <c r="D27" s="85"/>
      <c r="E27" s="3">
        <v>21.052223205566406</v>
      </c>
      <c r="F27" s="82"/>
      <c r="H27" s="134"/>
      <c r="I27" s="89"/>
      <c r="J27" s="85"/>
      <c r="K27" s="14">
        <v>30.306112289428711</v>
      </c>
      <c r="L27" s="31">
        <f t="shared" ref="L27:L28" si="5">K27-$F$26</f>
        <v>9.1176961263020821</v>
      </c>
      <c r="M27" s="25">
        <f t="shared" si="0"/>
        <v>0.96975326538085938</v>
      </c>
      <c r="N27" s="33">
        <f t="shared" si="1"/>
        <v>0.51059337880537015</v>
      </c>
    </row>
    <row r="28" spans="2:14" ht="15.75" customHeight="1" thickBot="1" x14ac:dyDescent="0.3">
      <c r="B28" s="99"/>
      <c r="C28" s="90"/>
      <c r="D28" s="86"/>
      <c r="E28" s="4">
        <v>21.326690673828125</v>
      </c>
      <c r="F28" s="87"/>
      <c r="H28" s="134"/>
      <c r="I28" s="90"/>
      <c r="J28" s="86"/>
      <c r="K28" s="15">
        <v>30.109800338745117</v>
      </c>
      <c r="L28" s="32">
        <f t="shared" si="5"/>
        <v>8.9213841756184884</v>
      </c>
      <c r="M28" s="26">
        <f t="shared" si="0"/>
        <v>0.77344131469726563</v>
      </c>
      <c r="N28" s="34">
        <f t="shared" si="1"/>
        <v>0.58502033796001074</v>
      </c>
    </row>
    <row r="29" spans="2:14" ht="15.75" customHeight="1" x14ac:dyDescent="0.25">
      <c r="B29" s="99"/>
      <c r="C29" s="129" t="s">
        <v>8</v>
      </c>
      <c r="D29" s="91" t="s">
        <v>17</v>
      </c>
      <c r="E29" s="3">
        <v>22.386848449707031</v>
      </c>
      <c r="F29" s="93">
        <f>AVERAGE(E29:E31)</f>
        <v>21.946766535441082</v>
      </c>
      <c r="H29" s="134"/>
      <c r="I29" s="131" t="s">
        <v>8</v>
      </c>
      <c r="J29" s="132" t="s">
        <v>17</v>
      </c>
      <c r="K29" s="13">
        <v>29.432605743408203</v>
      </c>
      <c r="L29" s="30">
        <f>K29-$F$29</f>
        <v>7.4858392079671212</v>
      </c>
      <c r="M29" s="23">
        <f t="shared" si="0"/>
        <v>-0.66210365295410156</v>
      </c>
      <c r="N29" s="24">
        <f t="shared" si="1"/>
        <v>1.5823882877471775</v>
      </c>
    </row>
    <row r="30" spans="2:14" ht="15.75" customHeight="1" x14ac:dyDescent="0.25">
      <c r="B30" s="99"/>
      <c r="C30" s="129"/>
      <c r="D30" s="91"/>
      <c r="E30" s="3">
        <v>21.789827346801758</v>
      </c>
      <c r="F30" s="82"/>
      <c r="H30" s="134"/>
      <c r="I30" s="129"/>
      <c r="J30" s="91"/>
      <c r="K30" s="14">
        <v>29.262039184570313</v>
      </c>
      <c r="L30" s="31">
        <f t="shared" ref="L30:L31" si="6">K30-$F$29</f>
        <v>7.3152726491292306</v>
      </c>
      <c r="M30" s="25">
        <f t="shared" si="0"/>
        <v>-0.83267021179199219</v>
      </c>
      <c r="N30" s="33">
        <f t="shared" si="1"/>
        <v>1.7809786376250281</v>
      </c>
    </row>
    <row r="31" spans="2:14" ht="15.75" customHeight="1" x14ac:dyDescent="0.25">
      <c r="B31" s="99"/>
      <c r="C31" s="129"/>
      <c r="D31" s="92"/>
      <c r="E31" s="5">
        <v>21.663623809814453</v>
      </c>
      <c r="F31" s="83"/>
      <c r="H31" s="134"/>
      <c r="I31" s="129"/>
      <c r="J31" s="92"/>
      <c r="K31" s="16">
        <v>29.373001098632813</v>
      </c>
      <c r="L31" s="35">
        <f t="shared" si="6"/>
        <v>7.4262345631917306</v>
      </c>
      <c r="M31" s="37">
        <f t="shared" si="0"/>
        <v>-0.72170829772949219</v>
      </c>
      <c r="N31" s="36">
        <f t="shared" si="1"/>
        <v>1.6491336208830227</v>
      </c>
    </row>
    <row r="32" spans="2:14" ht="15.75" customHeight="1" x14ac:dyDescent="0.25">
      <c r="B32" s="99"/>
      <c r="C32" s="129"/>
      <c r="D32" s="94" t="s">
        <v>18</v>
      </c>
      <c r="E32" s="6">
        <v>22.228086471557617</v>
      </c>
      <c r="F32" s="81">
        <f>AVERAGE(E32:E34)</f>
        <v>23.177391688028973</v>
      </c>
      <c r="H32" s="134"/>
      <c r="I32" s="129"/>
      <c r="J32" s="91" t="s">
        <v>18</v>
      </c>
      <c r="K32" s="14">
        <v>37.028579711914063</v>
      </c>
      <c r="L32" s="31">
        <f>K32-$F$32</f>
        <v>13.85118802388509</v>
      </c>
      <c r="M32" s="25">
        <f t="shared" si="0"/>
        <v>5.7032451629638672</v>
      </c>
      <c r="N32" s="33">
        <f t="shared" si="1"/>
        <v>1.9193409679107872E-2</v>
      </c>
    </row>
    <row r="33" spans="2:14" ht="15.75" customHeight="1" x14ac:dyDescent="0.25">
      <c r="B33" s="99"/>
      <c r="C33" s="129"/>
      <c r="D33" s="91"/>
      <c r="E33" s="3">
        <v>25.09918212890625</v>
      </c>
      <c r="F33" s="82"/>
      <c r="H33" s="134"/>
      <c r="I33" s="129"/>
      <c r="J33" s="91"/>
      <c r="K33" s="14">
        <v>32.479518890380859</v>
      </c>
      <c r="L33" s="31">
        <f t="shared" ref="L33:L34" si="7">K33-$F$32</f>
        <v>9.3021272023518868</v>
      </c>
      <c r="M33" s="25">
        <f t="shared" si="0"/>
        <v>1.1541843414306641</v>
      </c>
      <c r="N33" s="33">
        <f t="shared" si="1"/>
        <v>0.44932014742176629</v>
      </c>
    </row>
    <row r="34" spans="2:14" ht="15.75" customHeight="1" x14ac:dyDescent="0.25">
      <c r="B34" s="99"/>
      <c r="C34" s="129"/>
      <c r="D34" s="92"/>
      <c r="E34" s="5">
        <v>22.204906463623047</v>
      </c>
      <c r="F34" s="83"/>
      <c r="H34" s="134"/>
      <c r="I34" s="129"/>
      <c r="J34" s="92"/>
      <c r="K34" s="16">
        <v>32.877086639404297</v>
      </c>
      <c r="L34" s="35">
        <f t="shared" si="7"/>
        <v>9.6996949513753243</v>
      </c>
      <c r="M34" s="37">
        <f t="shared" si="0"/>
        <v>1.5517520904541016</v>
      </c>
      <c r="N34" s="36">
        <f t="shared" si="1"/>
        <v>0.34109556679688696</v>
      </c>
    </row>
    <row r="35" spans="2:14" ht="15.75" customHeight="1" x14ac:dyDescent="0.25">
      <c r="B35" s="99"/>
      <c r="C35" s="129"/>
      <c r="D35" s="94" t="s">
        <v>19</v>
      </c>
      <c r="E35" s="6">
        <v>22.954269409179688</v>
      </c>
      <c r="F35" s="81">
        <f>AVERAGE(E35:E37)</f>
        <v>22.547778447469074</v>
      </c>
      <c r="H35" s="134"/>
      <c r="I35" s="129"/>
      <c r="J35" s="91" t="s">
        <v>19</v>
      </c>
      <c r="K35" s="14" t="s">
        <v>21</v>
      </c>
      <c r="L35" s="31" t="e">
        <f>K35-$F$35</f>
        <v>#VALUE!</v>
      </c>
      <c r="M35" s="25" t="e">
        <f t="shared" si="0"/>
        <v>#VALUE!</v>
      </c>
      <c r="N35" s="33" t="e">
        <f t="shared" si="1"/>
        <v>#VALUE!</v>
      </c>
    </row>
    <row r="36" spans="2:14" ht="15.75" customHeight="1" x14ac:dyDescent="0.25">
      <c r="B36" s="99"/>
      <c r="C36" s="129"/>
      <c r="D36" s="91"/>
      <c r="E36" s="3">
        <v>22.2122802734375</v>
      </c>
      <c r="F36" s="82"/>
      <c r="H36" s="134"/>
      <c r="I36" s="129"/>
      <c r="J36" s="91"/>
      <c r="K36" s="14" t="s">
        <v>21</v>
      </c>
      <c r="L36" s="31" t="e">
        <f t="shared" ref="L36:L37" si="8">K36-$F$35</f>
        <v>#VALUE!</v>
      </c>
      <c r="M36" s="25" t="e">
        <f t="shared" si="0"/>
        <v>#VALUE!</v>
      </c>
      <c r="N36" s="33" t="e">
        <f t="shared" si="1"/>
        <v>#VALUE!</v>
      </c>
    </row>
    <row r="37" spans="2:14" ht="15.75" customHeight="1" thickBot="1" x14ac:dyDescent="0.3">
      <c r="B37" s="100"/>
      <c r="C37" s="130"/>
      <c r="D37" s="95"/>
      <c r="E37" s="4">
        <v>22.476785659790039</v>
      </c>
      <c r="F37" s="87"/>
      <c r="H37" s="135"/>
      <c r="I37" s="130"/>
      <c r="J37" s="95"/>
      <c r="K37" s="15">
        <v>34.549331665039063</v>
      </c>
      <c r="L37" s="32">
        <f t="shared" si="8"/>
        <v>12.001553217569988</v>
      </c>
      <c r="M37" s="26">
        <f t="shared" si="0"/>
        <v>3.8536103566487654</v>
      </c>
      <c r="N37" s="34">
        <f t="shared" si="1"/>
        <v>6.9174764779213777E-2</v>
      </c>
    </row>
    <row r="38" spans="2:14" x14ac:dyDescent="0.25">
      <c r="C38" s="88" t="s">
        <v>22</v>
      </c>
      <c r="D38" s="88"/>
      <c r="E38" s="7">
        <f>MEDIAN(E11:E19)</f>
        <v>21.887874603271484</v>
      </c>
      <c r="I38" s="128" t="s">
        <v>35</v>
      </c>
      <c r="J38" s="128"/>
      <c r="K38" s="12">
        <f>MEDIAN(K11:K19)</f>
        <v>33.295738220214844</v>
      </c>
    </row>
    <row r="39" spans="2:14" x14ac:dyDescent="0.25">
      <c r="K39" s="39"/>
    </row>
    <row r="40" spans="2:14" ht="15.75" customHeight="1" x14ac:dyDescent="0.25"/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B2:D3"/>
    <mergeCell ref="P2:S2"/>
    <mergeCell ref="P3:R3"/>
    <mergeCell ref="B4:D4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N6:N7"/>
    <mergeCell ref="B8:B37"/>
    <mergeCell ref="C8:D10"/>
    <mergeCell ref="F8:F10"/>
    <mergeCell ref="H8:H37"/>
    <mergeCell ref="I8:J10"/>
    <mergeCell ref="C11:C19"/>
    <mergeCell ref="D11:D13"/>
    <mergeCell ref="F11:F13"/>
    <mergeCell ref="I11:I19"/>
    <mergeCell ref="J11:J13"/>
    <mergeCell ref="D14:D16"/>
    <mergeCell ref="F14:F16"/>
    <mergeCell ref="J14:J16"/>
    <mergeCell ref="D17:D19"/>
    <mergeCell ref="F17:F19"/>
    <mergeCell ref="J17:J19"/>
    <mergeCell ref="F20:F22"/>
    <mergeCell ref="I20:I28"/>
    <mergeCell ref="J20:J22"/>
    <mergeCell ref="D23:D25"/>
    <mergeCell ref="F23:F25"/>
    <mergeCell ref="J23:J25"/>
    <mergeCell ref="D26:D28"/>
    <mergeCell ref="F26:F28"/>
    <mergeCell ref="F35:F37"/>
    <mergeCell ref="J35:J37"/>
    <mergeCell ref="C38:D38"/>
    <mergeCell ref="I38:J38"/>
    <mergeCell ref="J26:J28"/>
    <mergeCell ref="C29:C37"/>
    <mergeCell ref="D29:D31"/>
    <mergeCell ref="F29:F31"/>
    <mergeCell ref="I29:I37"/>
    <mergeCell ref="J29:J31"/>
    <mergeCell ref="D32:D34"/>
    <mergeCell ref="F32:F34"/>
    <mergeCell ref="J32:J34"/>
    <mergeCell ref="D35:D37"/>
    <mergeCell ref="C20:C28"/>
    <mergeCell ref="D20:D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EEDA69BC-7116-4655-A2CD-1DDD693E8C20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9646AAE8-65D8-4206-AA2C-43F4E34E8735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E8FDB98C-DFF8-43BF-B374-BD1F319B6C99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96553-9EAE-4BA4-ACD2-CECE654027CC}">
  <dimension ref="B1:G38"/>
  <sheetViews>
    <sheetView zoomScale="50" zoomScaleNormal="50" workbookViewId="0">
      <selection activeCell="E8" sqref="E8:E34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120" t="s">
        <v>20</v>
      </c>
      <c r="C2" s="120"/>
      <c r="D2" s="120"/>
    </row>
    <row r="3" spans="2:7" ht="15.75" customHeight="1" x14ac:dyDescent="0.25">
      <c r="B3" s="120"/>
      <c r="C3" s="120"/>
      <c r="D3" s="120"/>
    </row>
    <row r="4" spans="2:7" ht="15.75" customHeight="1" x14ac:dyDescent="0.25">
      <c r="B4" s="121" t="s">
        <v>0</v>
      </c>
      <c r="C4" s="121"/>
      <c r="D4" s="121"/>
    </row>
    <row r="5" spans="2:7" ht="15.75" customHeight="1" thickBot="1" x14ac:dyDescent="0.3"/>
    <row r="6" spans="2:7" ht="15.75" customHeight="1" x14ac:dyDescent="0.25">
      <c r="B6" s="122" t="s">
        <v>1</v>
      </c>
      <c r="C6" s="124" t="s">
        <v>2</v>
      </c>
      <c r="D6" s="126" t="s">
        <v>3</v>
      </c>
      <c r="E6" s="115" t="s">
        <v>4</v>
      </c>
      <c r="F6" s="96" t="s">
        <v>5</v>
      </c>
      <c r="G6" s="1"/>
    </row>
    <row r="7" spans="2:7" ht="15.75" customHeight="1" thickBot="1" x14ac:dyDescent="0.3">
      <c r="B7" s="123"/>
      <c r="C7" s="125"/>
      <c r="D7" s="127"/>
      <c r="E7" s="116"/>
      <c r="F7" s="97"/>
      <c r="G7" s="1"/>
    </row>
    <row r="8" spans="2:7" ht="15.75" customHeight="1" x14ac:dyDescent="0.25">
      <c r="B8" s="98" t="s">
        <v>10</v>
      </c>
      <c r="C8" s="101" t="s">
        <v>6</v>
      </c>
      <c r="D8" s="102"/>
      <c r="E8" s="2" t="s">
        <v>21</v>
      </c>
      <c r="F8" s="107" t="e">
        <f>AVERAGE(E8:E10)</f>
        <v>#DIV/0!</v>
      </c>
    </row>
    <row r="9" spans="2:7" ht="15.75" customHeight="1" x14ac:dyDescent="0.25">
      <c r="B9" s="99"/>
      <c r="C9" s="103"/>
      <c r="D9" s="104"/>
      <c r="E9" s="3" t="s">
        <v>21</v>
      </c>
      <c r="F9" s="82"/>
    </row>
    <row r="10" spans="2:7" ht="15.75" customHeight="1" thickBot="1" x14ac:dyDescent="0.3">
      <c r="B10" s="99"/>
      <c r="C10" s="105"/>
      <c r="D10" s="106"/>
      <c r="E10" s="4" t="s">
        <v>21</v>
      </c>
      <c r="F10" s="87"/>
    </row>
    <row r="11" spans="2:7" ht="15.75" customHeight="1" x14ac:dyDescent="0.25">
      <c r="B11" s="99"/>
      <c r="C11" s="108" t="s">
        <v>9</v>
      </c>
      <c r="D11" s="110" t="s">
        <v>11</v>
      </c>
      <c r="E11" s="2">
        <v>27.161785125732422</v>
      </c>
      <c r="F11" s="112">
        <f>AVERAGE(E11:E13)</f>
        <v>20.183117866516113</v>
      </c>
    </row>
    <row r="12" spans="2:7" ht="15.75" customHeight="1" x14ac:dyDescent="0.25">
      <c r="B12" s="99"/>
      <c r="C12" s="109"/>
      <c r="D12" s="85"/>
      <c r="E12" s="3">
        <v>27.58167839050293</v>
      </c>
      <c r="F12" s="113"/>
    </row>
    <row r="13" spans="2:7" ht="15.75" customHeight="1" x14ac:dyDescent="0.25">
      <c r="B13" s="99"/>
      <c r="C13" s="109"/>
      <c r="D13" s="111"/>
      <c r="E13" s="5">
        <v>5.8058900833129883</v>
      </c>
      <c r="F13" s="114"/>
    </row>
    <row r="14" spans="2:7" ht="15.75" customHeight="1" x14ac:dyDescent="0.25">
      <c r="B14" s="99"/>
      <c r="C14" s="109"/>
      <c r="D14" s="84" t="s">
        <v>12</v>
      </c>
      <c r="E14" s="6">
        <v>23.09228515625</v>
      </c>
      <c r="F14" s="81">
        <f>AVERAGE(E14:E16)</f>
        <v>24.673329035441082</v>
      </c>
    </row>
    <row r="15" spans="2:7" ht="15.75" customHeight="1" x14ac:dyDescent="0.25">
      <c r="B15" s="99"/>
      <c r="C15" s="109"/>
      <c r="D15" s="85"/>
      <c r="E15" s="3">
        <v>24.493429183959961</v>
      </c>
      <c r="F15" s="82"/>
    </row>
    <row r="16" spans="2:7" ht="15.75" customHeight="1" x14ac:dyDescent="0.25">
      <c r="B16" s="99"/>
      <c r="C16" s="109"/>
      <c r="D16" s="111"/>
      <c r="E16" s="5">
        <v>26.434272766113281</v>
      </c>
      <c r="F16" s="83"/>
    </row>
    <row r="17" spans="2:6" ht="13.5" customHeight="1" x14ac:dyDescent="0.25">
      <c r="B17" s="99"/>
      <c r="C17" s="109"/>
      <c r="D17" s="84" t="s">
        <v>13</v>
      </c>
      <c r="E17" s="6">
        <v>34.882926940917969</v>
      </c>
      <c r="F17" s="117">
        <f>AVERAGE(E17:E19)</f>
        <v>33.549087524414063</v>
      </c>
    </row>
    <row r="18" spans="2:6" ht="13.5" customHeight="1" x14ac:dyDescent="0.25">
      <c r="B18" s="99"/>
      <c r="C18" s="109"/>
      <c r="D18" s="85"/>
      <c r="E18" s="3">
        <v>32.837207794189453</v>
      </c>
      <c r="F18" s="118"/>
    </row>
    <row r="19" spans="2:6" ht="15.75" customHeight="1" thickBot="1" x14ac:dyDescent="0.3">
      <c r="B19" s="99"/>
      <c r="C19" s="109"/>
      <c r="D19" s="85"/>
      <c r="E19" s="71">
        <v>32.927127838134766</v>
      </c>
      <c r="F19" s="118"/>
    </row>
    <row r="20" spans="2:6" ht="15.75" customHeight="1" x14ac:dyDescent="0.25">
      <c r="B20" s="99"/>
      <c r="C20" s="119" t="s">
        <v>7</v>
      </c>
      <c r="D20" s="110" t="s">
        <v>14</v>
      </c>
      <c r="E20" s="2">
        <v>28.542221069335938</v>
      </c>
      <c r="F20" s="107">
        <f>AVERAGE(E20:E22)</f>
        <v>26.740727106730144</v>
      </c>
    </row>
    <row r="21" spans="2:6" ht="15.75" customHeight="1" x14ac:dyDescent="0.25">
      <c r="B21" s="99"/>
      <c r="C21" s="89"/>
      <c r="D21" s="85"/>
      <c r="E21" s="3">
        <v>25.694889068603516</v>
      </c>
      <c r="F21" s="82"/>
    </row>
    <row r="22" spans="2:6" ht="15.75" customHeight="1" x14ac:dyDescent="0.25">
      <c r="B22" s="99"/>
      <c r="C22" s="89"/>
      <c r="D22" s="111"/>
      <c r="E22" s="5">
        <v>25.985071182250977</v>
      </c>
      <c r="F22" s="83"/>
    </row>
    <row r="23" spans="2:6" ht="15.75" customHeight="1" x14ac:dyDescent="0.25">
      <c r="B23" s="99"/>
      <c r="C23" s="89"/>
      <c r="D23" s="84" t="s">
        <v>15</v>
      </c>
      <c r="E23" s="6" t="s">
        <v>21</v>
      </c>
      <c r="F23" s="81">
        <f>AVERAGE(E23:E25)</f>
        <v>24.434179306030273</v>
      </c>
    </row>
    <row r="24" spans="2:6" ht="15.75" customHeight="1" x14ac:dyDescent="0.25">
      <c r="B24" s="99"/>
      <c r="C24" s="89"/>
      <c r="D24" s="85"/>
      <c r="E24" s="3" t="s">
        <v>21</v>
      </c>
      <c r="F24" s="82"/>
    </row>
    <row r="25" spans="2:6" ht="15.75" customHeight="1" x14ac:dyDescent="0.25">
      <c r="B25" s="99"/>
      <c r="C25" s="89"/>
      <c r="D25" s="111"/>
      <c r="E25" s="5">
        <v>24.434179306030273</v>
      </c>
      <c r="F25" s="83"/>
    </row>
    <row r="26" spans="2:6" ht="15.75" customHeight="1" x14ac:dyDescent="0.25">
      <c r="B26" s="99"/>
      <c r="C26" s="89"/>
      <c r="D26" s="84" t="s">
        <v>16</v>
      </c>
      <c r="E26" s="6">
        <v>30.255216598510742</v>
      </c>
      <c r="F26" s="81">
        <f>AVERAGE(E26:E28)</f>
        <v>23.489142417907715</v>
      </c>
    </row>
    <row r="27" spans="2:6" ht="15.75" customHeight="1" x14ac:dyDescent="0.25">
      <c r="B27" s="99"/>
      <c r="C27" s="89"/>
      <c r="D27" s="85"/>
      <c r="E27" s="3" t="s">
        <v>21</v>
      </c>
      <c r="F27" s="82"/>
    </row>
    <row r="28" spans="2:6" ht="15.75" customHeight="1" thickBot="1" x14ac:dyDescent="0.3">
      <c r="B28" s="99"/>
      <c r="C28" s="90"/>
      <c r="D28" s="86"/>
      <c r="E28" s="4">
        <v>16.723068237304688</v>
      </c>
      <c r="F28" s="87"/>
    </row>
    <row r="29" spans="2:6" ht="15.75" customHeight="1" x14ac:dyDescent="0.25">
      <c r="B29" s="99"/>
      <c r="C29" s="89" t="s">
        <v>8</v>
      </c>
      <c r="D29" s="91" t="s">
        <v>17</v>
      </c>
      <c r="E29" s="3">
        <v>4.4325351715087891</v>
      </c>
      <c r="F29" s="93">
        <f>AVERAGE(E29:E31)</f>
        <v>13.495113372802734</v>
      </c>
    </row>
    <row r="30" spans="2:6" ht="15.75" customHeight="1" x14ac:dyDescent="0.25">
      <c r="B30" s="99"/>
      <c r="C30" s="89"/>
      <c r="D30" s="91"/>
      <c r="E30" s="3" t="s">
        <v>21</v>
      </c>
      <c r="F30" s="82"/>
    </row>
    <row r="31" spans="2:6" ht="15.75" customHeight="1" x14ac:dyDescent="0.25">
      <c r="B31" s="99"/>
      <c r="C31" s="89"/>
      <c r="D31" s="92"/>
      <c r="E31" s="5">
        <v>22.55769157409668</v>
      </c>
      <c r="F31" s="83"/>
    </row>
    <row r="32" spans="2:6" ht="15.75" customHeight="1" x14ac:dyDescent="0.25">
      <c r="B32" s="99"/>
      <c r="C32" s="89"/>
      <c r="D32" s="94" t="s">
        <v>18</v>
      </c>
      <c r="E32" s="6">
        <v>9.7749147415161133</v>
      </c>
      <c r="F32" s="81">
        <f>AVERAGE(E32:E34)</f>
        <v>19.64135964711507</v>
      </c>
    </row>
    <row r="33" spans="2:6" ht="15.75" customHeight="1" x14ac:dyDescent="0.25">
      <c r="B33" s="99"/>
      <c r="C33" s="89"/>
      <c r="D33" s="91"/>
      <c r="E33" s="3">
        <v>23.777034759521484</v>
      </c>
      <c r="F33" s="82"/>
    </row>
    <row r="34" spans="2:6" ht="15.75" customHeight="1" x14ac:dyDescent="0.25">
      <c r="B34" s="99"/>
      <c r="C34" s="89"/>
      <c r="D34" s="92"/>
      <c r="E34" s="5">
        <v>25.372129440307617</v>
      </c>
      <c r="F34" s="83"/>
    </row>
    <row r="35" spans="2:6" ht="15.75" customHeight="1" x14ac:dyDescent="0.25">
      <c r="B35" s="99"/>
      <c r="C35" s="89"/>
      <c r="D35" s="94" t="s">
        <v>19</v>
      </c>
      <c r="E35" s="6">
        <v>4.5301156044006348</v>
      </c>
      <c r="F35" s="81">
        <f>AVERAGE(E35:E37)</f>
        <v>20.481540203094482</v>
      </c>
    </row>
    <row r="36" spans="2:6" ht="15.75" customHeight="1" x14ac:dyDescent="0.25">
      <c r="B36" s="99"/>
      <c r="C36" s="89"/>
      <c r="D36" s="91"/>
      <c r="E36" s="3">
        <v>26.769371032714844</v>
      </c>
      <c r="F36" s="82"/>
    </row>
    <row r="37" spans="2:6" ht="15.75" customHeight="1" thickBot="1" x14ac:dyDescent="0.3">
      <c r="B37" s="100"/>
      <c r="C37" s="90"/>
      <c r="D37" s="95"/>
      <c r="E37" s="4">
        <v>30.145133972167969</v>
      </c>
      <c r="F37" s="87"/>
    </row>
    <row r="38" spans="2:6" x14ac:dyDescent="0.25">
      <c r="C38" s="88" t="s">
        <v>22</v>
      </c>
      <c r="D38" s="88"/>
      <c r="E38" s="7">
        <f>MEDIAN(E11:E19)</f>
        <v>27.161785125732422</v>
      </c>
    </row>
  </sheetData>
  <mergeCells count="32">
    <mergeCell ref="B2:D3"/>
    <mergeCell ref="B4:D4"/>
    <mergeCell ref="B6:B7"/>
    <mergeCell ref="C6:C7"/>
    <mergeCell ref="D6:D7"/>
    <mergeCell ref="F6:F7"/>
    <mergeCell ref="B8:B37"/>
    <mergeCell ref="C8:D10"/>
    <mergeCell ref="F8:F10"/>
    <mergeCell ref="C11:C19"/>
    <mergeCell ref="D11:D13"/>
    <mergeCell ref="F11:F13"/>
    <mergeCell ref="D14:D16"/>
    <mergeCell ref="F14:F16"/>
    <mergeCell ref="D17:D19"/>
    <mergeCell ref="E6:E7"/>
    <mergeCell ref="F17:F19"/>
    <mergeCell ref="C20:C28"/>
    <mergeCell ref="D20:D22"/>
    <mergeCell ref="F20:F22"/>
    <mergeCell ref="D23:D25"/>
    <mergeCell ref="F23:F25"/>
    <mergeCell ref="D26:D28"/>
    <mergeCell ref="F26:F28"/>
    <mergeCell ref="C38:D38"/>
    <mergeCell ref="C29:C37"/>
    <mergeCell ref="D29:D31"/>
    <mergeCell ref="F29:F31"/>
    <mergeCell ref="D32:D34"/>
    <mergeCell ref="F32:F34"/>
    <mergeCell ref="D35:D37"/>
    <mergeCell ref="F35:F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D7938-03A1-4F67-9599-45012219DD7A}">
  <dimension ref="B1:S71"/>
  <sheetViews>
    <sheetView tabSelected="1" topLeftCell="D7" zoomScale="60" zoomScaleNormal="60" workbookViewId="0">
      <selection activeCell="Q40" sqref="Q40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120" t="s">
        <v>33</v>
      </c>
      <c r="C2" s="120"/>
      <c r="D2" s="120"/>
      <c r="P2" s="128" t="s">
        <v>26</v>
      </c>
      <c r="Q2" s="128"/>
      <c r="R2" s="128"/>
      <c r="S2" s="128"/>
    </row>
    <row r="3" spans="2:19" ht="15.75" customHeight="1" thickBot="1" x14ac:dyDescent="0.3">
      <c r="B3" s="120"/>
      <c r="C3" s="120"/>
      <c r="D3" s="120"/>
      <c r="P3" s="137" t="s">
        <v>32</v>
      </c>
      <c r="Q3" s="137"/>
      <c r="R3" s="137"/>
    </row>
    <row r="4" spans="2:19" ht="15.75" customHeight="1" thickBot="1" x14ac:dyDescent="0.3">
      <c r="B4" s="121" t="s">
        <v>0</v>
      </c>
      <c r="C4" s="121"/>
      <c r="D4" s="121"/>
      <c r="P4" s="40"/>
      <c r="Q4" s="41" t="s">
        <v>7</v>
      </c>
      <c r="R4" s="42" t="s">
        <v>27</v>
      </c>
      <c r="S4" s="65" t="s">
        <v>9</v>
      </c>
    </row>
    <row r="5" spans="2:19" ht="15.75" customHeight="1" thickBot="1" x14ac:dyDescent="0.3">
      <c r="P5" s="43" t="s">
        <v>28</v>
      </c>
      <c r="Q5" s="44">
        <v>0.32590000000000002</v>
      </c>
      <c r="R5" s="38">
        <v>0.98560000000000003</v>
      </c>
      <c r="S5" s="66">
        <v>0.66390000000000005</v>
      </c>
    </row>
    <row r="6" spans="2:19" ht="15.75" customHeight="1" thickBot="1" x14ac:dyDescent="0.3">
      <c r="B6" s="122" t="s">
        <v>1</v>
      </c>
      <c r="C6" s="124" t="s">
        <v>2</v>
      </c>
      <c r="D6" s="126" t="s">
        <v>3</v>
      </c>
      <c r="E6" s="115" t="s">
        <v>4</v>
      </c>
      <c r="F6" s="96" t="s">
        <v>5</v>
      </c>
      <c r="G6" s="1"/>
      <c r="H6" s="122" t="s">
        <v>1</v>
      </c>
      <c r="I6" s="124" t="s">
        <v>2</v>
      </c>
      <c r="J6" s="122" t="s">
        <v>3</v>
      </c>
      <c r="K6" s="138" t="s">
        <v>4</v>
      </c>
      <c r="L6" s="8" t="s">
        <v>23</v>
      </c>
      <c r="M6" s="9" t="s">
        <v>24</v>
      </c>
      <c r="N6" s="140" t="s">
        <v>25</v>
      </c>
      <c r="P6" s="45" t="s">
        <v>29</v>
      </c>
      <c r="Q6" s="46">
        <v>0.17710000000000001</v>
      </c>
      <c r="R6" s="47">
        <v>1.4490000000000001</v>
      </c>
      <c r="S6" s="67">
        <v>0.33339999999999997</v>
      </c>
    </row>
    <row r="7" spans="2:19" ht="15.75" customHeight="1" thickBot="1" x14ac:dyDescent="0.3">
      <c r="B7" s="123"/>
      <c r="C7" s="125"/>
      <c r="D7" s="127"/>
      <c r="E7" s="116"/>
      <c r="F7" s="97"/>
      <c r="G7" s="1"/>
      <c r="H7" s="123"/>
      <c r="I7" s="125"/>
      <c r="J7" s="123"/>
      <c r="K7" s="139"/>
      <c r="L7" s="10" t="s">
        <v>36</v>
      </c>
      <c r="M7" s="11" t="s">
        <v>37</v>
      </c>
      <c r="N7" s="141"/>
    </row>
    <row r="8" spans="2:19" ht="15.75" customHeight="1" thickBot="1" x14ac:dyDescent="0.3">
      <c r="B8" s="98" t="s">
        <v>10</v>
      </c>
      <c r="C8" s="101" t="s">
        <v>6</v>
      </c>
      <c r="D8" s="102"/>
      <c r="E8" s="2" t="s">
        <v>21</v>
      </c>
      <c r="F8" s="107" t="e">
        <f>AVERAGE(E8:E10)</f>
        <v>#DIV/0!</v>
      </c>
      <c r="H8" s="133" t="s">
        <v>34</v>
      </c>
      <c r="I8" s="101" t="s">
        <v>6</v>
      </c>
      <c r="J8" s="102"/>
      <c r="K8" s="13" t="s">
        <v>21</v>
      </c>
      <c r="L8" s="27"/>
      <c r="M8" s="17"/>
      <c r="N8" s="18"/>
      <c r="P8" s="48"/>
      <c r="Q8" s="49" t="s">
        <v>30</v>
      </c>
      <c r="R8" s="50" t="s">
        <v>28</v>
      </c>
      <c r="S8" s="51" t="s">
        <v>31</v>
      </c>
    </row>
    <row r="9" spans="2:19" ht="15.75" customHeight="1" x14ac:dyDescent="0.25">
      <c r="B9" s="99"/>
      <c r="C9" s="103"/>
      <c r="D9" s="104"/>
      <c r="E9" s="3" t="s">
        <v>21</v>
      </c>
      <c r="F9" s="82"/>
      <c r="H9" s="134"/>
      <c r="I9" s="103"/>
      <c r="J9" s="104"/>
      <c r="K9" s="14" t="s">
        <v>21</v>
      </c>
      <c r="L9" s="28"/>
      <c r="M9" s="19"/>
      <c r="N9" s="20"/>
      <c r="P9" s="52" t="s">
        <v>7</v>
      </c>
      <c r="Q9" s="53">
        <f>R9-(2*Q6)</f>
        <v>-2.8299999999999992E-2</v>
      </c>
      <c r="R9" s="54">
        <f>Q5</f>
        <v>0.32590000000000002</v>
      </c>
      <c r="S9" s="55">
        <f>R9+(2*Q6)</f>
        <v>0.68010000000000004</v>
      </c>
    </row>
    <row r="10" spans="2:19" ht="15.75" customHeight="1" thickBot="1" x14ac:dyDescent="0.3">
      <c r="B10" s="99"/>
      <c r="C10" s="105"/>
      <c r="D10" s="106"/>
      <c r="E10" s="4" t="s">
        <v>21</v>
      </c>
      <c r="F10" s="87"/>
      <c r="H10" s="134"/>
      <c r="I10" s="105"/>
      <c r="J10" s="106"/>
      <c r="K10" s="15" t="s">
        <v>21</v>
      </c>
      <c r="L10" s="29"/>
      <c r="M10" s="21"/>
      <c r="N10" s="22"/>
      <c r="P10" s="56" t="s">
        <v>27</v>
      </c>
      <c r="Q10" s="57">
        <f>R10-(2*R6)</f>
        <v>-1.9124000000000001</v>
      </c>
      <c r="R10" s="64">
        <f>R5</f>
        <v>0.98560000000000003</v>
      </c>
      <c r="S10" s="58">
        <f>R10+(2*R6)</f>
        <v>3.8836000000000004</v>
      </c>
    </row>
    <row r="11" spans="2:19" ht="15.75" customHeight="1" thickBot="1" x14ac:dyDescent="0.3">
      <c r="B11" s="99"/>
      <c r="C11" s="108" t="s">
        <v>9</v>
      </c>
      <c r="D11" s="110" t="s">
        <v>11</v>
      </c>
      <c r="E11" s="79">
        <v>27.161785125732422</v>
      </c>
      <c r="F11" s="142">
        <f>AVERAGE(E11:E13)</f>
        <v>20.183117866516113</v>
      </c>
      <c r="H11" s="134"/>
      <c r="I11" s="108" t="s">
        <v>9</v>
      </c>
      <c r="J11" s="110" t="s">
        <v>11</v>
      </c>
      <c r="K11" s="72">
        <v>34.181716918945313</v>
      </c>
      <c r="L11" s="73">
        <f>K11-$F$11</f>
        <v>13.998599052429199</v>
      </c>
      <c r="M11" s="74">
        <f t="shared" ref="M11:M37" si="0">L11-$L$11</f>
        <v>0</v>
      </c>
      <c r="N11" s="75">
        <f>2^-M11</f>
        <v>1</v>
      </c>
      <c r="P11" s="59" t="s">
        <v>9</v>
      </c>
      <c r="Q11" s="60">
        <f>R11-(2*S6)</f>
        <v>-2.8999999999999027E-3</v>
      </c>
      <c r="R11" s="61">
        <f>S5</f>
        <v>0.66390000000000005</v>
      </c>
      <c r="S11" s="62">
        <f>R11+(2*S6)</f>
        <v>1.3307</v>
      </c>
    </row>
    <row r="12" spans="2:19" ht="15.75" customHeight="1" x14ac:dyDescent="0.25">
      <c r="B12" s="99"/>
      <c r="C12" s="109"/>
      <c r="D12" s="85"/>
      <c r="E12" s="3">
        <v>27.58167839050293</v>
      </c>
      <c r="F12" s="118"/>
      <c r="H12" s="134"/>
      <c r="I12" s="109"/>
      <c r="J12" s="85"/>
      <c r="K12" s="14" t="s">
        <v>21</v>
      </c>
      <c r="L12" s="31" t="e">
        <f>K12-$F$11</f>
        <v>#VALUE!</v>
      </c>
      <c r="M12" s="25" t="e">
        <f t="shared" si="0"/>
        <v>#VALUE!</v>
      </c>
      <c r="N12" s="33" t="e">
        <f t="shared" ref="N12:N37" si="1">2^-M12</f>
        <v>#VALUE!</v>
      </c>
      <c r="P12" s="63"/>
      <c r="Q12" s="64"/>
      <c r="R12" s="64"/>
      <c r="S12" s="64"/>
    </row>
    <row r="13" spans="2:19" ht="15.75" customHeight="1" x14ac:dyDescent="0.25">
      <c r="B13" s="99"/>
      <c r="C13" s="109"/>
      <c r="D13" s="111"/>
      <c r="E13" s="5">
        <v>5.8058900833129883</v>
      </c>
      <c r="F13" s="143"/>
      <c r="H13" s="134"/>
      <c r="I13" s="109"/>
      <c r="J13" s="111"/>
      <c r="K13" s="16" t="s">
        <v>21</v>
      </c>
      <c r="L13" s="35" t="e">
        <f>K13-$F$11</f>
        <v>#VALUE!</v>
      </c>
      <c r="M13" s="37" t="e">
        <f t="shared" si="0"/>
        <v>#VALUE!</v>
      </c>
      <c r="N13" s="36" t="e">
        <f t="shared" si="1"/>
        <v>#VALUE!</v>
      </c>
    </row>
    <row r="14" spans="2:19" ht="15.75" customHeight="1" x14ac:dyDescent="0.25">
      <c r="B14" s="99"/>
      <c r="C14" s="109"/>
      <c r="D14" s="84" t="s">
        <v>12</v>
      </c>
      <c r="E14" s="6">
        <v>23.09228515625</v>
      </c>
      <c r="F14" s="81">
        <f>AVERAGE(E14:E16)</f>
        <v>24.673329035441082</v>
      </c>
      <c r="H14" s="134"/>
      <c r="I14" s="109"/>
      <c r="J14" s="85" t="s">
        <v>12</v>
      </c>
      <c r="K14" s="14" t="s">
        <v>21</v>
      </c>
      <c r="L14" s="31" t="e">
        <f>K14-$F$14</f>
        <v>#VALUE!</v>
      </c>
      <c r="M14" s="25" t="e">
        <f t="shared" si="0"/>
        <v>#VALUE!</v>
      </c>
      <c r="N14" s="33" t="e">
        <f t="shared" si="1"/>
        <v>#VALUE!</v>
      </c>
    </row>
    <row r="15" spans="2:19" ht="15.75" customHeight="1" x14ac:dyDescent="0.25">
      <c r="B15" s="99"/>
      <c r="C15" s="109"/>
      <c r="D15" s="85"/>
      <c r="E15" s="3">
        <v>24.493429183959961</v>
      </c>
      <c r="F15" s="82"/>
      <c r="H15" s="134"/>
      <c r="I15" s="109"/>
      <c r="J15" s="85"/>
      <c r="K15" s="14" t="s">
        <v>21</v>
      </c>
      <c r="L15" s="68" t="e">
        <f>K15-$F$14</f>
        <v>#VALUE!</v>
      </c>
      <c r="M15" s="69" t="e">
        <f t="shared" si="0"/>
        <v>#VALUE!</v>
      </c>
      <c r="N15" s="70" t="e">
        <f t="shared" si="1"/>
        <v>#VALUE!</v>
      </c>
    </row>
    <row r="16" spans="2:19" ht="15.75" customHeight="1" x14ac:dyDescent="0.25">
      <c r="B16" s="99"/>
      <c r="C16" s="109"/>
      <c r="D16" s="111"/>
      <c r="E16" s="5">
        <v>26.434272766113281</v>
      </c>
      <c r="F16" s="83"/>
      <c r="H16" s="134"/>
      <c r="I16" s="109"/>
      <c r="J16" s="111"/>
      <c r="K16" s="16" t="s">
        <v>21</v>
      </c>
      <c r="L16" s="35" t="e">
        <f>K16-$F$14</f>
        <v>#VALUE!</v>
      </c>
      <c r="M16" s="37" t="e">
        <f t="shared" si="0"/>
        <v>#VALUE!</v>
      </c>
      <c r="N16" s="36" t="e">
        <f t="shared" si="1"/>
        <v>#VALUE!</v>
      </c>
    </row>
    <row r="17" spans="2:14" ht="13.5" customHeight="1" x14ac:dyDescent="0.25">
      <c r="B17" s="99"/>
      <c r="C17" s="109"/>
      <c r="D17" s="84" t="s">
        <v>13</v>
      </c>
      <c r="E17" s="6">
        <v>34.882926940917969</v>
      </c>
      <c r="F17" s="144">
        <f>AVERAGE(E17:E19)</f>
        <v>33.549087524414063</v>
      </c>
      <c r="H17" s="134"/>
      <c r="I17" s="109"/>
      <c r="J17" s="85" t="s">
        <v>13</v>
      </c>
      <c r="K17" s="14" t="s">
        <v>21</v>
      </c>
      <c r="L17" s="31" t="e">
        <f>K17-$F$17</f>
        <v>#VALUE!</v>
      </c>
      <c r="M17" s="25" t="e">
        <f t="shared" si="0"/>
        <v>#VALUE!</v>
      </c>
      <c r="N17" s="33" t="e">
        <f t="shared" si="1"/>
        <v>#VALUE!</v>
      </c>
    </row>
    <row r="18" spans="2:14" ht="13.5" customHeight="1" x14ac:dyDescent="0.25">
      <c r="B18" s="99"/>
      <c r="C18" s="109"/>
      <c r="D18" s="85"/>
      <c r="E18" s="3">
        <v>32.837207794189453</v>
      </c>
      <c r="F18" s="113"/>
      <c r="H18" s="134"/>
      <c r="I18" s="109"/>
      <c r="J18" s="85"/>
      <c r="K18" s="14">
        <v>31.231142044067383</v>
      </c>
      <c r="L18" s="31">
        <f t="shared" ref="L18:L19" si="2">K18-$F$17</f>
        <v>-2.3179454803466797</v>
      </c>
      <c r="M18" s="25">
        <f t="shared" si="0"/>
        <v>-16.316544532775879</v>
      </c>
      <c r="N18" s="33">
        <f t="shared" si="1"/>
        <v>81614.876907228012</v>
      </c>
    </row>
    <row r="19" spans="2:14" ht="15.75" customHeight="1" thickBot="1" x14ac:dyDescent="0.3">
      <c r="B19" s="99"/>
      <c r="C19" s="109"/>
      <c r="D19" s="85"/>
      <c r="E19" s="80">
        <v>32.927127838134766</v>
      </c>
      <c r="F19" s="113"/>
      <c r="H19" s="134"/>
      <c r="I19" s="136"/>
      <c r="J19" s="86"/>
      <c r="K19" s="15" t="s">
        <v>21</v>
      </c>
      <c r="L19" s="76" t="e">
        <f t="shared" si="2"/>
        <v>#VALUE!</v>
      </c>
      <c r="M19" s="77" t="e">
        <f t="shared" si="0"/>
        <v>#VALUE!</v>
      </c>
      <c r="N19" s="78" t="e">
        <f t="shared" si="1"/>
        <v>#VALUE!</v>
      </c>
    </row>
    <row r="20" spans="2:14" ht="15.75" customHeight="1" x14ac:dyDescent="0.25">
      <c r="B20" s="99"/>
      <c r="C20" s="119" t="s">
        <v>7</v>
      </c>
      <c r="D20" s="110" t="s">
        <v>14</v>
      </c>
      <c r="E20" s="2">
        <v>28.542221069335938</v>
      </c>
      <c r="F20" s="107">
        <f>AVERAGE(E20:E22)</f>
        <v>26.740727106730144</v>
      </c>
      <c r="H20" s="134"/>
      <c r="I20" s="119" t="s">
        <v>7</v>
      </c>
      <c r="J20" s="110" t="s">
        <v>14</v>
      </c>
      <c r="K20" s="13">
        <v>32.651603698730469</v>
      </c>
      <c r="L20" s="30">
        <f>K20-$F$20</f>
        <v>5.9108765920003243</v>
      </c>
      <c r="M20" s="23">
        <f t="shared" si="0"/>
        <v>-8.0877224604288749</v>
      </c>
      <c r="N20" s="24">
        <f t="shared" si="1"/>
        <v>272.04895197446785</v>
      </c>
    </row>
    <row r="21" spans="2:14" ht="15.75" customHeight="1" x14ac:dyDescent="0.25">
      <c r="B21" s="99"/>
      <c r="C21" s="89"/>
      <c r="D21" s="85"/>
      <c r="E21" s="3">
        <v>25.694889068603516</v>
      </c>
      <c r="F21" s="82"/>
      <c r="H21" s="134"/>
      <c r="I21" s="89"/>
      <c r="J21" s="85"/>
      <c r="K21" s="14" t="s">
        <v>21</v>
      </c>
      <c r="L21" s="31" t="e">
        <f t="shared" ref="L21:L22" si="3">K21-$F$20</f>
        <v>#VALUE!</v>
      </c>
      <c r="M21" s="25" t="e">
        <f t="shared" si="0"/>
        <v>#VALUE!</v>
      </c>
      <c r="N21" s="33" t="e">
        <f t="shared" si="1"/>
        <v>#VALUE!</v>
      </c>
    </row>
    <row r="22" spans="2:14" ht="15.75" customHeight="1" x14ac:dyDescent="0.25">
      <c r="B22" s="99"/>
      <c r="C22" s="89"/>
      <c r="D22" s="111"/>
      <c r="E22" s="5">
        <v>25.985071182250977</v>
      </c>
      <c r="F22" s="83"/>
      <c r="H22" s="134"/>
      <c r="I22" s="89"/>
      <c r="J22" s="111"/>
      <c r="K22" s="16" t="s">
        <v>21</v>
      </c>
      <c r="L22" s="35" t="e">
        <f t="shared" si="3"/>
        <v>#VALUE!</v>
      </c>
      <c r="M22" s="37" t="e">
        <f t="shared" si="0"/>
        <v>#VALUE!</v>
      </c>
      <c r="N22" s="36" t="e">
        <f t="shared" si="1"/>
        <v>#VALUE!</v>
      </c>
    </row>
    <row r="23" spans="2:14" ht="15.75" customHeight="1" x14ac:dyDescent="0.25">
      <c r="B23" s="99"/>
      <c r="C23" s="89"/>
      <c r="D23" s="84" t="s">
        <v>15</v>
      </c>
      <c r="E23" s="6" t="s">
        <v>21</v>
      </c>
      <c r="F23" s="81">
        <f>AVERAGE(E23:E25)</f>
        <v>24.434179306030273</v>
      </c>
      <c r="H23" s="134"/>
      <c r="I23" s="89"/>
      <c r="J23" s="85" t="s">
        <v>15</v>
      </c>
      <c r="K23" s="14" t="s">
        <v>21</v>
      </c>
      <c r="L23" s="31" t="e">
        <f>K23-$F$23</f>
        <v>#VALUE!</v>
      </c>
      <c r="M23" s="25" t="e">
        <f t="shared" si="0"/>
        <v>#VALUE!</v>
      </c>
      <c r="N23" s="33" t="e">
        <f t="shared" si="1"/>
        <v>#VALUE!</v>
      </c>
    </row>
    <row r="24" spans="2:14" ht="15.75" customHeight="1" x14ac:dyDescent="0.25">
      <c r="B24" s="99"/>
      <c r="C24" s="89"/>
      <c r="D24" s="85"/>
      <c r="E24" s="3" t="s">
        <v>21</v>
      </c>
      <c r="F24" s="82"/>
      <c r="H24" s="134"/>
      <c r="I24" s="89"/>
      <c r="J24" s="85"/>
      <c r="K24" s="14" t="s">
        <v>21</v>
      </c>
      <c r="L24" s="31" t="e">
        <f t="shared" ref="L24:L25" si="4">K24-$F$23</f>
        <v>#VALUE!</v>
      </c>
      <c r="M24" s="25" t="e">
        <f t="shared" si="0"/>
        <v>#VALUE!</v>
      </c>
      <c r="N24" s="33" t="e">
        <f t="shared" si="1"/>
        <v>#VALUE!</v>
      </c>
    </row>
    <row r="25" spans="2:14" ht="15.75" customHeight="1" x14ac:dyDescent="0.25">
      <c r="B25" s="99"/>
      <c r="C25" s="89"/>
      <c r="D25" s="111"/>
      <c r="E25" s="5">
        <v>24.434179306030273</v>
      </c>
      <c r="F25" s="83"/>
      <c r="H25" s="134"/>
      <c r="I25" s="89"/>
      <c r="J25" s="111"/>
      <c r="K25" s="16" t="s">
        <v>21</v>
      </c>
      <c r="L25" s="35" t="e">
        <f t="shared" si="4"/>
        <v>#VALUE!</v>
      </c>
      <c r="M25" s="37" t="e">
        <f t="shared" si="0"/>
        <v>#VALUE!</v>
      </c>
      <c r="N25" s="36" t="e">
        <f t="shared" si="1"/>
        <v>#VALUE!</v>
      </c>
    </row>
    <row r="26" spans="2:14" ht="15.75" customHeight="1" x14ac:dyDescent="0.25">
      <c r="B26" s="99"/>
      <c r="C26" s="89"/>
      <c r="D26" s="84" t="s">
        <v>16</v>
      </c>
      <c r="E26" s="6">
        <v>30.255216598510742</v>
      </c>
      <c r="F26" s="81">
        <f>AVERAGE(E26:E28)</f>
        <v>23.489142417907715</v>
      </c>
      <c r="H26" s="134"/>
      <c r="I26" s="89"/>
      <c r="J26" s="85" t="s">
        <v>16</v>
      </c>
      <c r="K26" s="14">
        <v>28.955120086669922</v>
      </c>
      <c r="L26" s="31">
        <f>K26-$F$26</f>
        <v>5.465977668762207</v>
      </c>
      <c r="M26" s="25">
        <f t="shared" si="0"/>
        <v>-8.5326213836669922</v>
      </c>
      <c r="N26" s="33">
        <f t="shared" si="1"/>
        <v>370.31813290728132</v>
      </c>
    </row>
    <row r="27" spans="2:14" ht="15.75" customHeight="1" x14ac:dyDescent="0.25">
      <c r="B27" s="99"/>
      <c r="C27" s="89"/>
      <c r="D27" s="85"/>
      <c r="E27" s="3" t="s">
        <v>21</v>
      </c>
      <c r="F27" s="82"/>
      <c r="H27" s="134"/>
      <c r="I27" s="89"/>
      <c r="J27" s="85"/>
      <c r="K27" s="14" t="s">
        <v>21</v>
      </c>
      <c r="L27" s="31" t="e">
        <f t="shared" ref="L27:L28" si="5">K27-$F$26</f>
        <v>#VALUE!</v>
      </c>
      <c r="M27" s="25" t="e">
        <f t="shared" si="0"/>
        <v>#VALUE!</v>
      </c>
      <c r="N27" s="33" t="e">
        <f t="shared" si="1"/>
        <v>#VALUE!</v>
      </c>
    </row>
    <row r="28" spans="2:14" ht="15.75" customHeight="1" thickBot="1" x14ac:dyDescent="0.3">
      <c r="B28" s="99"/>
      <c r="C28" s="90"/>
      <c r="D28" s="86"/>
      <c r="E28" s="4">
        <v>16.723068237304688</v>
      </c>
      <c r="F28" s="87"/>
      <c r="H28" s="134"/>
      <c r="I28" s="90"/>
      <c r="J28" s="86"/>
      <c r="K28" s="15">
        <v>29.284015655517578</v>
      </c>
      <c r="L28" s="32">
        <f t="shared" si="5"/>
        <v>5.7948732376098633</v>
      </c>
      <c r="M28" s="26">
        <f t="shared" si="0"/>
        <v>-8.2037258148193359</v>
      </c>
      <c r="N28" s="34">
        <f t="shared" si="1"/>
        <v>294.82719900552104</v>
      </c>
    </row>
    <row r="29" spans="2:14" ht="15.75" customHeight="1" x14ac:dyDescent="0.25">
      <c r="B29" s="99"/>
      <c r="C29" s="129" t="s">
        <v>8</v>
      </c>
      <c r="D29" s="91" t="s">
        <v>17</v>
      </c>
      <c r="E29" s="3">
        <v>4.4325351715087891</v>
      </c>
      <c r="F29" s="93">
        <f>AVERAGE(E29:E31)</f>
        <v>13.495113372802734</v>
      </c>
      <c r="H29" s="134"/>
      <c r="I29" s="131" t="s">
        <v>8</v>
      </c>
      <c r="J29" s="132" t="s">
        <v>17</v>
      </c>
      <c r="K29" s="13">
        <v>35.283999999999999</v>
      </c>
      <c r="L29" s="30">
        <f>K29-$F$29</f>
        <v>21.788886627197265</v>
      </c>
      <c r="M29" s="23">
        <f t="shared" si="0"/>
        <v>7.7902875747680653</v>
      </c>
      <c r="N29" s="24">
        <f t="shared" si="1"/>
        <v>4.5174126653549388E-3</v>
      </c>
    </row>
    <row r="30" spans="2:14" ht="15.75" customHeight="1" x14ac:dyDescent="0.25">
      <c r="B30" s="99"/>
      <c r="C30" s="129"/>
      <c r="D30" s="91"/>
      <c r="E30" s="3" t="s">
        <v>21</v>
      </c>
      <c r="F30" s="82"/>
      <c r="H30" s="134"/>
      <c r="I30" s="129"/>
      <c r="J30" s="91"/>
      <c r="K30" s="14">
        <v>4.5350000000000001</v>
      </c>
      <c r="L30" s="31">
        <f t="shared" ref="L30:L31" si="6">K30-$F$29</f>
        <v>-8.9601133728027342</v>
      </c>
      <c r="M30" s="25">
        <f t="shared" si="0"/>
        <v>-22.958712425231933</v>
      </c>
      <c r="N30" s="33">
        <f t="shared" si="1"/>
        <v>8151942.3896233784</v>
      </c>
    </row>
    <row r="31" spans="2:14" ht="15.75" customHeight="1" x14ac:dyDescent="0.25">
      <c r="B31" s="99"/>
      <c r="C31" s="129"/>
      <c r="D31" s="92"/>
      <c r="E31" s="5">
        <v>22.55769157409668</v>
      </c>
      <c r="F31" s="83"/>
      <c r="H31" s="134"/>
      <c r="I31" s="129"/>
      <c r="J31" s="92"/>
      <c r="K31" s="16" t="s">
        <v>21</v>
      </c>
      <c r="L31" s="35" t="e">
        <f t="shared" si="6"/>
        <v>#VALUE!</v>
      </c>
      <c r="M31" s="37" t="e">
        <f t="shared" si="0"/>
        <v>#VALUE!</v>
      </c>
      <c r="N31" s="36" t="e">
        <f t="shared" si="1"/>
        <v>#VALUE!</v>
      </c>
    </row>
    <row r="32" spans="2:14" ht="15.75" customHeight="1" x14ac:dyDescent="0.25">
      <c r="B32" s="99"/>
      <c r="C32" s="129"/>
      <c r="D32" s="94" t="s">
        <v>18</v>
      </c>
      <c r="E32" s="6">
        <v>9.7749147415161133</v>
      </c>
      <c r="F32" s="81">
        <f>AVERAGE(E32:E34)</f>
        <v>19.64135964711507</v>
      </c>
      <c r="H32" s="134"/>
      <c r="I32" s="129"/>
      <c r="J32" s="91" t="s">
        <v>18</v>
      </c>
      <c r="K32" s="14">
        <v>27.757999999999999</v>
      </c>
      <c r="L32" s="31">
        <f>K32-$F$32</f>
        <v>8.1166403528849287</v>
      </c>
      <c r="M32" s="25">
        <f t="shared" si="0"/>
        <v>-5.8819586995442705</v>
      </c>
      <c r="N32" s="33">
        <f t="shared" si="1"/>
        <v>58.972019683180925</v>
      </c>
    </row>
    <row r="33" spans="2:14" ht="15.75" customHeight="1" x14ac:dyDescent="0.25">
      <c r="B33" s="99"/>
      <c r="C33" s="129"/>
      <c r="D33" s="91"/>
      <c r="E33" s="3">
        <v>23.777034759521484</v>
      </c>
      <c r="F33" s="82"/>
      <c r="H33" s="134"/>
      <c r="I33" s="129"/>
      <c r="J33" s="91"/>
      <c r="K33" s="14" t="s">
        <v>21</v>
      </c>
      <c r="L33" s="31" t="e">
        <f t="shared" ref="L33:L34" si="7">K33-$F$32</f>
        <v>#VALUE!</v>
      </c>
      <c r="M33" s="25" t="e">
        <f t="shared" si="0"/>
        <v>#VALUE!</v>
      </c>
      <c r="N33" s="33" t="e">
        <f t="shared" si="1"/>
        <v>#VALUE!</v>
      </c>
    </row>
    <row r="34" spans="2:14" ht="15.75" customHeight="1" x14ac:dyDescent="0.25">
      <c r="B34" s="99"/>
      <c r="C34" s="129"/>
      <c r="D34" s="92"/>
      <c r="E34" s="5">
        <v>25.372129440307617</v>
      </c>
      <c r="F34" s="83"/>
      <c r="H34" s="134"/>
      <c r="I34" s="129"/>
      <c r="J34" s="92"/>
      <c r="K34" s="16" t="s">
        <v>21</v>
      </c>
      <c r="L34" s="35" t="e">
        <f t="shared" si="7"/>
        <v>#VALUE!</v>
      </c>
      <c r="M34" s="37" t="e">
        <f t="shared" si="0"/>
        <v>#VALUE!</v>
      </c>
      <c r="N34" s="36" t="e">
        <f t="shared" si="1"/>
        <v>#VALUE!</v>
      </c>
    </row>
    <row r="35" spans="2:14" ht="15.75" customHeight="1" x14ac:dyDescent="0.25">
      <c r="B35" s="99"/>
      <c r="C35" s="129"/>
      <c r="D35" s="94" t="s">
        <v>19</v>
      </c>
      <c r="E35" s="6">
        <v>4.5301156044006348</v>
      </c>
      <c r="F35" s="81">
        <f>AVERAGE(E35:E37)</f>
        <v>20.481540203094482</v>
      </c>
      <c r="H35" s="134"/>
      <c r="I35" s="129"/>
      <c r="J35" s="91" t="s">
        <v>19</v>
      </c>
      <c r="K35" s="14" t="s">
        <v>21</v>
      </c>
      <c r="L35" s="31" t="e">
        <f>K35-$F$35</f>
        <v>#VALUE!</v>
      </c>
      <c r="M35" s="25" t="e">
        <f t="shared" si="0"/>
        <v>#VALUE!</v>
      </c>
      <c r="N35" s="33" t="e">
        <f t="shared" si="1"/>
        <v>#VALUE!</v>
      </c>
    </row>
    <row r="36" spans="2:14" ht="15.75" customHeight="1" x14ac:dyDescent="0.25">
      <c r="B36" s="99"/>
      <c r="C36" s="129"/>
      <c r="D36" s="91"/>
      <c r="E36" s="3">
        <v>26.769371032714844</v>
      </c>
      <c r="F36" s="82"/>
      <c r="H36" s="134"/>
      <c r="I36" s="129"/>
      <c r="J36" s="91"/>
      <c r="K36" s="14" t="s">
        <v>21</v>
      </c>
      <c r="L36" s="31" t="e">
        <f t="shared" ref="L36:L37" si="8">K36-$F$35</f>
        <v>#VALUE!</v>
      </c>
      <c r="M36" s="25" t="e">
        <f t="shared" si="0"/>
        <v>#VALUE!</v>
      </c>
      <c r="N36" s="33" t="e">
        <f t="shared" si="1"/>
        <v>#VALUE!</v>
      </c>
    </row>
    <row r="37" spans="2:14" ht="15.75" customHeight="1" thickBot="1" x14ac:dyDescent="0.3">
      <c r="B37" s="100"/>
      <c r="C37" s="130"/>
      <c r="D37" s="95"/>
      <c r="E37" s="4">
        <v>30.145133972167969</v>
      </c>
      <c r="F37" s="87"/>
      <c r="H37" s="135"/>
      <c r="I37" s="130"/>
      <c r="J37" s="95"/>
      <c r="K37" s="15" t="s">
        <v>21</v>
      </c>
      <c r="L37" s="32" t="e">
        <f t="shared" si="8"/>
        <v>#VALUE!</v>
      </c>
      <c r="M37" s="26" t="e">
        <f t="shared" si="0"/>
        <v>#VALUE!</v>
      </c>
      <c r="N37" s="34" t="e">
        <f t="shared" si="1"/>
        <v>#VALUE!</v>
      </c>
    </row>
    <row r="38" spans="2:14" x14ac:dyDescent="0.25">
      <c r="C38" s="88" t="s">
        <v>22</v>
      </c>
      <c r="D38" s="88"/>
      <c r="E38" s="7">
        <f>MEDIAN(E11:E19)</f>
        <v>27.161785125732422</v>
      </c>
      <c r="I38" s="128" t="s">
        <v>35</v>
      </c>
      <c r="J38" s="128"/>
      <c r="K38" s="12">
        <f>MEDIAN(K11:K19)</f>
        <v>32.706429481506348</v>
      </c>
    </row>
    <row r="39" spans="2:14" x14ac:dyDescent="0.25">
      <c r="K39" s="39"/>
    </row>
    <row r="40" spans="2:14" ht="15.75" customHeight="1" x14ac:dyDescent="0.25"/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B2:D3"/>
    <mergeCell ref="P2:S2"/>
    <mergeCell ref="P3:R3"/>
    <mergeCell ref="B4:D4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N6:N7"/>
    <mergeCell ref="B8:B37"/>
    <mergeCell ref="C8:D10"/>
    <mergeCell ref="F8:F10"/>
    <mergeCell ref="H8:H37"/>
    <mergeCell ref="I8:J10"/>
    <mergeCell ref="C11:C19"/>
    <mergeCell ref="D11:D13"/>
    <mergeCell ref="F11:F13"/>
    <mergeCell ref="I11:I19"/>
    <mergeCell ref="J11:J13"/>
    <mergeCell ref="D14:D16"/>
    <mergeCell ref="F14:F16"/>
    <mergeCell ref="J14:J16"/>
    <mergeCell ref="D17:D19"/>
    <mergeCell ref="F17:F19"/>
    <mergeCell ref="J17:J19"/>
    <mergeCell ref="F20:F22"/>
    <mergeCell ref="I20:I28"/>
    <mergeCell ref="J20:J22"/>
    <mergeCell ref="D23:D25"/>
    <mergeCell ref="F23:F25"/>
    <mergeCell ref="J23:J25"/>
    <mergeCell ref="D26:D28"/>
    <mergeCell ref="F26:F28"/>
    <mergeCell ref="F35:F37"/>
    <mergeCell ref="J35:J37"/>
    <mergeCell ref="C38:D38"/>
    <mergeCell ref="I38:J38"/>
    <mergeCell ref="J26:J28"/>
    <mergeCell ref="C29:C37"/>
    <mergeCell ref="D29:D31"/>
    <mergeCell ref="F29:F31"/>
    <mergeCell ref="I29:I37"/>
    <mergeCell ref="J29:J31"/>
    <mergeCell ref="D32:D34"/>
    <mergeCell ref="F32:F34"/>
    <mergeCell ref="J32:J34"/>
    <mergeCell ref="D35:D37"/>
    <mergeCell ref="C20:C28"/>
    <mergeCell ref="D20:D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6DE5EFE5-C891-4E3F-A936-CE05ECBD52CB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25072B3C-0F39-48EB-9CD7-8B26CFA5B5F7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A0ECD47E-EEDE-4522-8D4F-D24E81FF0458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GAPDH_18.03.24</vt:lpstr>
      <vt:lpstr>Arg1_18.03.24</vt:lpstr>
      <vt:lpstr>GAPDH_21.03.24</vt:lpstr>
      <vt:lpstr>Arg1_21.03.24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Meseguer Beltran</dc:creator>
  <cp:lastModifiedBy>Maria Meseguer Beltran</cp:lastModifiedBy>
  <dcterms:created xsi:type="dcterms:W3CDTF">2023-12-18T10:59:06Z</dcterms:created>
  <dcterms:modified xsi:type="dcterms:W3CDTF">2024-03-25T14:45:30Z</dcterms:modified>
</cp:coreProperties>
</file>