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Personal\Investigación\Exp MS-ENT\"/>
    </mc:Choice>
  </mc:AlternateContent>
  <bookViews>
    <workbookView xWindow="0" yWindow="0" windowWidth="28800" windowHeight="12330" firstSheet="5" activeTab="13"/>
  </bookViews>
  <sheets>
    <sheet name="All" sheetId="1" r:id="rId1"/>
    <sheet name="FG-Lateral" sheetId="2" r:id="rId2"/>
    <sheet name="FG-Medial" sheetId="3" r:id="rId3"/>
    <sheet name="FG-DG" sheetId="4" r:id="rId4"/>
    <sheet name="CTB-Lateral" sheetId="5" r:id="rId5"/>
    <sheet name="CTB-Medial" sheetId="6" r:id="rId6"/>
    <sheet name="CTB-DG" sheetId="7" r:id="rId7"/>
    <sheet name="LEnt" sheetId="8" r:id="rId8"/>
    <sheet name="MEnt" sheetId="9" r:id="rId9"/>
    <sheet name="DG" sheetId="10" r:id="rId10"/>
    <sheet name="NIc vs NId" sheetId="11" r:id="rId11"/>
    <sheet name="Ipsi vs Contra" sheetId="12" r:id="rId12"/>
    <sheet name="RLN3 vs NoRLN3." sheetId="13" r:id="rId13"/>
    <sheet name="Hoja1" sheetId="16" r:id="rId14"/>
    <sheet name="Hoja2" sheetId="17" r:id="rId15"/>
    <sheet name="Hoja3" sheetId="18" r:id="rId16"/>
    <sheet name="Colat vs No Colat (2)" sheetId="14" r:id="rId17"/>
    <sheet name="NO" sheetId="15" r:id="rId18"/>
  </sheets>
  <calcPr calcId="162913"/>
  <extLst>
    <ext uri="GoogleSheetsCustomDataVersion1">
      <go:sheetsCustomData xmlns:go="http://customooxmlschemas.google.com/" r:id="rId19" roundtripDataSignature="AMtx7mjA1qJ696gNA5pEyr0GDNCzJ1OfPg=="/>
    </ext>
  </extLst>
</workbook>
</file>

<file path=xl/calcChain.xml><?xml version="1.0" encoding="utf-8"?>
<calcChain xmlns="http://schemas.openxmlformats.org/spreadsheetml/2006/main">
  <c r="J381" i="16" l="1"/>
  <c r="J378" i="16"/>
  <c r="M377" i="16" s="1"/>
  <c r="K377" i="16"/>
  <c r="O377" i="16" s="1"/>
  <c r="J377" i="16"/>
  <c r="M376" i="16"/>
  <c r="K376" i="16"/>
  <c r="O376" i="16" s="1"/>
  <c r="J376" i="16"/>
  <c r="K375" i="16"/>
  <c r="O378" i="16" s="1"/>
  <c r="J375" i="16"/>
  <c r="M375" i="16" s="1"/>
  <c r="J371" i="16"/>
  <c r="O368" i="16" s="1"/>
  <c r="J368" i="16"/>
  <c r="M367" i="16" s="1"/>
  <c r="K367" i="16"/>
  <c r="O367" i="16" s="1"/>
  <c r="J367" i="16"/>
  <c r="M366" i="16"/>
  <c r="K366" i="16"/>
  <c r="O366" i="16" s="1"/>
  <c r="J366" i="16"/>
  <c r="K365" i="16"/>
  <c r="K368" i="16" s="1"/>
  <c r="J365" i="16"/>
  <c r="M365" i="16" s="1"/>
  <c r="J361" i="16"/>
  <c r="J358" i="16"/>
  <c r="M357" i="16" s="1"/>
  <c r="K357" i="16"/>
  <c r="O357" i="16" s="1"/>
  <c r="J357" i="16"/>
  <c r="M356" i="16"/>
  <c r="K356" i="16"/>
  <c r="J356" i="16"/>
  <c r="K355" i="16"/>
  <c r="O358" i="16" s="1"/>
  <c r="J355" i="16"/>
  <c r="M355" i="16" s="1"/>
  <c r="J351" i="16"/>
  <c r="J348" i="16"/>
  <c r="K347" i="16"/>
  <c r="O347" i="16" s="1"/>
  <c r="J347" i="16"/>
  <c r="M347" i="16" s="1"/>
  <c r="M346" i="16"/>
  <c r="K346" i="16"/>
  <c r="O346" i="16" s="1"/>
  <c r="J346" i="16"/>
  <c r="K345" i="16"/>
  <c r="O348" i="16" s="1"/>
  <c r="J345" i="16"/>
  <c r="M345" i="16" s="1"/>
  <c r="J341" i="16"/>
  <c r="J338" i="16"/>
  <c r="M337" i="16" s="1"/>
  <c r="K337" i="16"/>
  <c r="O337" i="16" s="1"/>
  <c r="J337" i="16"/>
  <c r="M336" i="16"/>
  <c r="K336" i="16"/>
  <c r="J336" i="16"/>
  <c r="K335" i="16"/>
  <c r="O338" i="16" s="1"/>
  <c r="J335" i="16"/>
  <c r="M335" i="16" s="1"/>
  <c r="J331" i="16"/>
  <c r="J328" i="16"/>
  <c r="K327" i="16"/>
  <c r="O327" i="16" s="1"/>
  <c r="J327" i="16"/>
  <c r="M327" i="16" s="1"/>
  <c r="M326" i="16"/>
  <c r="K326" i="16"/>
  <c r="J326" i="16"/>
  <c r="K325" i="16"/>
  <c r="O328" i="16" s="1"/>
  <c r="J325" i="16"/>
  <c r="M325" i="16" s="1"/>
  <c r="J321" i="16"/>
  <c r="J318" i="16"/>
  <c r="M317" i="16" s="1"/>
  <c r="K317" i="16"/>
  <c r="O317" i="16" s="1"/>
  <c r="J317" i="16"/>
  <c r="M316" i="16"/>
  <c r="K316" i="16"/>
  <c r="O316" i="16" s="1"/>
  <c r="J316" i="16"/>
  <c r="K315" i="16"/>
  <c r="O318" i="16" s="1"/>
  <c r="J315" i="16"/>
  <c r="M315" i="16" s="1"/>
  <c r="J311" i="16"/>
  <c r="J308" i="16"/>
  <c r="M307" i="16" s="1"/>
  <c r="K307" i="16"/>
  <c r="O307" i="16" s="1"/>
  <c r="J307" i="16"/>
  <c r="M306" i="16"/>
  <c r="K306" i="16"/>
  <c r="J306" i="16"/>
  <c r="K305" i="16"/>
  <c r="O308" i="16" s="1"/>
  <c r="J305" i="16"/>
  <c r="M305" i="16" s="1"/>
  <c r="J301" i="16"/>
  <c r="O298" i="16" s="1"/>
  <c r="J298" i="16"/>
  <c r="M297" i="16" s="1"/>
  <c r="K297" i="16"/>
  <c r="O297" i="16" s="1"/>
  <c r="J297" i="16"/>
  <c r="M296" i="16"/>
  <c r="K296" i="16"/>
  <c r="O296" i="16" s="1"/>
  <c r="J296" i="16"/>
  <c r="K295" i="16"/>
  <c r="J295" i="16"/>
  <c r="M295" i="16" s="1"/>
  <c r="J291" i="16"/>
  <c r="J288" i="16"/>
  <c r="M287" i="16" s="1"/>
  <c r="K287" i="16"/>
  <c r="O287" i="16" s="1"/>
  <c r="J287" i="16"/>
  <c r="M286" i="16"/>
  <c r="K286" i="16"/>
  <c r="J286" i="16"/>
  <c r="K285" i="16"/>
  <c r="O288" i="16" s="1"/>
  <c r="J285" i="16"/>
  <c r="M285" i="16" s="1"/>
  <c r="J281" i="16"/>
  <c r="O278" i="16" s="1"/>
  <c r="K277" i="16"/>
  <c r="J277" i="16"/>
  <c r="M277" i="16" s="1"/>
  <c r="K276" i="16"/>
  <c r="O276" i="16" s="1"/>
  <c r="J276" i="16"/>
  <c r="J278" i="16" s="1"/>
  <c r="M275" i="16" s="1"/>
  <c r="K275" i="16"/>
  <c r="O277" i="16" s="1"/>
  <c r="J275" i="16"/>
  <c r="J271" i="16"/>
  <c r="J268" i="16"/>
  <c r="M267" i="16" s="1"/>
  <c r="K267" i="16"/>
  <c r="O267" i="16" s="1"/>
  <c r="J267" i="16"/>
  <c r="M266" i="16"/>
  <c r="K266" i="16"/>
  <c r="J266" i="16"/>
  <c r="K265" i="16"/>
  <c r="O268" i="16" s="1"/>
  <c r="J265" i="16"/>
  <c r="M265" i="16" s="1"/>
  <c r="J261" i="16"/>
  <c r="J258" i="16"/>
  <c r="M257" i="16" s="1"/>
  <c r="K257" i="16"/>
  <c r="O257" i="16" s="1"/>
  <c r="J257" i="16"/>
  <c r="K256" i="16"/>
  <c r="O256" i="16" s="1"/>
  <c r="J256" i="16"/>
  <c r="K255" i="16"/>
  <c r="O258" i="16" s="1"/>
  <c r="J255" i="16"/>
  <c r="M255" i="16" s="1"/>
  <c r="J251" i="16"/>
  <c r="J248" i="16"/>
  <c r="M247" i="16" s="1"/>
  <c r="K247" i="16"/>
  <c r="O247" i="16" s="1"/>
  <c r="J247" i="16"/>
  <c r="M246" i="16"/>
  <c r="K246" i="16"/>
  <c r="O246" i="16" s="1"/>
  <c r="J246" i="16"/>
  <c r="K245" i="16"/>
  <c r="O248" i="16" s="1"/>
  <c r="J245" i="16"/>
  <c r="M245" i="16" s="1"/>
  <c r="J241" i="16"/>
  <c r="O238" i="16" s="1"/>
  <c r="J238" i="16"/>
  <c r="M235" i="16" s="1"/>
  <c r="K237" i="16"/>
  <c r="O237" i="16" s="1"/>
  <c r="J237" i="16"/>
  <c r="M237" i="16" s="1"/>
  <c r="K236" i="16"/>
  <c r="O236" i="16" s="1"/>
  <c r="J236" i="16"/>
  <c r="K235" i="16"/>
  <c r="K238" i="16" s="1"/>
  <c r="N235" i="16" s="1"/>
  <c r="J235" i="16"/>
  <c r="J231" i="16"/>
  <c r="J228" i="16"/>
  <c r="M227" i="16" s="1"/>
  <c r="K227" i="16"/>
  <c r="O227" i="16" s="1"/>
  <c r="J227" i="16"/>
  <c r="M226" i="16"/>
  <c r="K226" i="16"/>
  <c r="J226" i="16"/>
  <c r="K225" i="16"/>
  <c r="O228" i="16" s="1"/>
  <c r="J225" i="16"/>
  <c r="M225" i="16" s="1"/>
  <c r="J221" i="16"/>
  <c r="J218" i="16"/>
  <c r="M216" i="16" s="1"/>
  <c r="K217" i="16"/>
  <c r="O217" i="16" s="1"/>
  <c r="J217" i="16"/>
  <c r="K216" i="16"/>
  <c r="J216" i="16"/>
  <c r="K215" i="16"/>
  <c r="O218" i="16" s="1"/>
  <c r="J215" i="16"/>
  <c r="M215" i="16" s="1"/>
  <c r="J211" i="16"/>
  <c r="O208" i="16" s="1"/>
  <c r="J208" i="16"/>
  <c r="K207" i="16"/>
  <c r="O207" i="16" s="1"/>
  <c r="J207" i="16"/>
  <c r="M207" i="16" s="1"/>
  <c r="M206" i="16"/>
  <c r="K206" i="16"/>
  <c r="O206" i="16" s="1"/>
  <c r="J206" i="16"/>
  <c r="K205" i="16"/>
  <c r="K208" i="16" s="1"/>
  <c r="N205" i="16" s="1"/>
  <c r="J205" i="16"/>
  <c r="M205" i="16" s="1"/>
  <c r="J201" i="16"/>
  <c r="J198" i="16"/>
  <c r="M197" i="16" s="1"/>
  <c r="K197" i="16"/>
  <c r="O197" i="16" s="1"/>
  <c r="J197" i="16"/>
  <c r="M196" i="16"/>
  <c r="K196" i="16"/>
  <c r="J196" i="16"/>
  <c r="K195" i="16"/>
  <c r="O198" i="16" s="1"/>
  <c r="J195" i="16"/>
  <c r="M195" i="16" s="1"/>
  <c r="J191" i="16"/>
  <c r="J188" i="16"/>
  <c r="M186" i="16" s="1"/>
  <c r="K187" i="16"/>
  <c r="O187" i="16" s="1"/>
  <c r="J187" i="16"/>
  <c r="K186" i="16"/>
  <c r="O186" i="16" s="1"/>
  <c r="J186" i="16"/>
  <c r="K185" i="16"/>
  <c r="O188" i="16" s="1"/>
  <c r="J185" i="16"/>
  <c r="M185" i="16" s="1"/>
  <c r="J181" i="16"/>
  <c r="J178" i="16"/>
  <c r="M177" i="16" s="1"/>
  <c r="K177" i="16"/>
  <c r="O177" i="16" s="1"/>
  <c r="J177" i="16"/>
  <c r="M176" i="16"/>
  <c r="K176" i="16"/>
  <c r="J176" i="16"/>
  <c r="K175" i="16"/>
  <c r="O178" i="16" s="1"/>
  <c r="J175" i="16"/>
  <c r="M175" i="16" s="1"/>
  <c r="J171" i="16"/>
  <c r="O168" i="16" s="1"/>
  <c r="J168" i="16"/>
  <c r="M166" i="16" s="1"/>
  <c r="K167" i="16"/>
  <c r="O167" i="16" s="1"/>
  <c r="J167" i="16"/>
  <c r="M167" i="16" s="1"/>
  <c r="K166" i="16"/>
  <c r="O166" i="16" s="1"/>
  <c r="J166" i="16"/>
  <c r="K165" i="16"/>
  <c r="K168" i="16" s="1"/>
  <c r="N165" i="16" s="1"/>
  <c r="J165" i="16"/>
  <c r="M165" i="16" s="1"/>
  <c r="J161" i="16"/>
  <c r="O158" i="16" s="1"/>
  <c r="J158" i="16"/>
  <c r="M156" i="16" s="1"/>
  <c r="K157" i="16"/>
  <c r="O157" i="16" s="1"/>
  <c r="J157" i="16"/>
  <c r="M157" i="16" s="1"/>
  <c r="K156" i="16"/>
  <c r="O156" i="16" s="1"/>
  <c r="J156" i="16"/>
  <c r="K155" i="16"/>
  <c r="K158" i="16" s="1"/>
  <c r="N155" i="16" s="1"/>
  <c r="J155" i="16"/>
  <c r="M155" i="16" s="1"/>
  <c r="J151" i="16"/>
  <c r="O148" i="16" s="1"/>
  <c r="J148" i="16"/>
  <c r="M147" i="16" s="1"/>
  <c r="K147" i="16"/>
  <c r="O147" i="16" s="1"/>
  <c r="J147" i="16"/>
  <c r="M146" i="16"/>
  <c r="K146" i="16"/>
  <c r="O146" i="16" s="1"/>
  <c r="J146" i="16"/>
  <c r="K145" i="16"/>
  <c r="J145" i="16"/>
  <c r="M145" i="16" s="1"/>
  <c r="J141" i="16"/>
  <c r="J138" i="16"/>
  <c r="M137" i="16" s="1"/>
  <c r="K137" i="16"/>
  <c r="O137" i="16" s="1"/>
  <c r="J137" i="16"/>
  <c r="M136" i="16"/>
  <c r="K136" i="16"/>
  <c r="O136" i="16" s="1"/>
  <c r="J136" i="16"/>
  <c r="K135" i="16"/>
  <c r="O138" i="16" s="1"/>
  <c r="J135" i="16"/>
  <c r="M135" i="16" s="1"/>
  <c r="J131" i="16"/>
  <c r="J128" i="16"/>
  <c r="K127" i="16"/>
  <c r="O127" i="16" s="1"/>
  <c r="J127" i="16"/>
  <c r="M127" i="16" s="1"/>
  <c r="M126" i="16"/>
  <c r="K126" i="16"/>
  <c r="J126" i="16"/>
  <c r="K125" i="16"/>
  <c r="O128" i="16" s="1"/>
  <c r="J125" i="16"/>
  <c r="M125" i="16" s="1"/>
  <c r="J121" i="16"/>
  <c r="O118" i="16" s="1"/>
  <c r="J118" i="16"/>
  <c r="K117" i="16"/>
  <c r="O117" i="16" s="1"/>
  <c r="J117" i="16"/>
  <c r="M117" i="16" s="1"/>
  <c r="M116" i="16"/>
  <c r="K116" i="16"/>
  <c r="O116" i="16" s="1"/>
  <c r="J116" i="16"/>
  <c r="K115" i="16"/>
  <c r="K118" i="16" s="1"/>
  <c r="N115" i="16" s="1"/>
  <c r="J115" i="16"/>
  <c r="M115" i="16" s="1"/>
  <c r="J111" i="16"/>
  <c r="J108" i="16"/>
  <c r="M107" i="16" s="1"/>
  <c r="K107" i="16"/>
  <c r="O107" i="16" s="1"/>
  <c r="J107" i="16"/>
  <c r="M106" i="16"/>
  <c r="K106" i="16"/>
  <c r="J106" i="16"/>
  <c r="K105" i="16"/>
  <c r="O108" i="16" s="1"/>
  <c r="J105" i="16"/>
  <c r="M105" i="16" s="1"/>
  <c r="J101" i="16"/>
  <c r="J98" i="16"/>
  <c r="M97" i="16" s="1"/>
  <c r="K97" i="16"/>
  <c r="O97" i="16" s="1"/>
  <c r="J97" i="16"/>
  <c r="M96" i="16"/>
  <c r="K96" i="16"/>
  <c r="J96" i="16"/>
  <c r="K95" i="16"/>
  <c r="O98" i="16" s="1"/>
  <c r="J95" i="16"/>
  <c r="M95" i="16" s="1"/>
  <c r="J91" i="16"/>
  <c r="J88" i="16"/>
  <c r="M87" i="16" s="1"/>
  <c r="K87" i="16"/>
  <c r="O87" i="16" s="1"/>
  <c r="J87" i="16"/>
  <c r="M86" i="16"/>
  <c r="K86" i="16"/>
  <c r="J86" i="16"/>
  <c r="K85" i="16"/>
  <c r="O88" i="16" s="1"/>
  <c r="J85" i="16"/>
  <c r="M85" i="16" s="1"/>
  <c r="J81" i="16"/>
  <c r="O78" i="16" s="1"/>
  <c r="J78" i="16"/>
  <c r="K77" i="16"/>
  <c r="O77" i="16" s="1"/>
  <c r="J77" i="16"/>
  <c r="M77" i="16" s="1"/>
  <c r="M76" i="16"/>
  <c r="K76" i="16"/>
  <c r="O76" i="16" s="1"/>
  <c r="J76" i="16"/>
  <c r="K75" i="16"/>
  <c r="J75" i="16"/>
  <c r="M75" i="16" s="1"/>
  <c r="J71" i="16"/>
  <c r="O68" i="16" s="1"/>
  <c r="J68" i="16"/>
  <c r="M67" i="16" s="1"/>
  <c r="K67" i="16"/>
  <c r="O67" i="16" s="1"/>
  <c r="J67" i="16"/>
  <c r="M66" i="16"/>
  <c r="K66" i="16"/>
  <c r="O66" i="16" s="1"/>
  <c r="J66" i="16"/>
  <c r="K65" i="16"/>
  <c r="K68" i="16" s="1"/>
  <c r="J65" i="16"/>
  <c r="M65" i="16" s="1"/>
  <c r="J61" i="16"/>
  <c r="O58" i="16" s="1"/>
  <c r="J58" i="16"/>
  <c r="M55" i="16" s="1"/>
  <c r="K57" i="16"/>
  <c r="O57" i="16" s="1"/>
  <c r="J57" i="16"/>
  <c r="M57" i="16" s="1"/>
  <c r="M56" i="16"/>
  <c r="K56" i="16"/>
  <c r="O56" i="16" s="1"/>
  <c r="J56" i="16"/>
  <c r="K55" i="16"/>
  <c r="K58" i="16" s="1"/>
  <c r="N55" i="16" s="1"/>
  <c r="J55" i="16"/>
  <c r="J51" i="16"/>
  <c r="J48" i="16"/>
  <c r="M46" i="16" s="1"/>
  <c r="K47" i="16"/>
  <c r="O47" i="16" s="1"/>
  <c r="J47" i="16"/>
  <c r="K46" i="16"/>
  <c r="J46" i="16"/>
  <c r="K45" i="16"/>
  <c r="O48" i="16" s="1"/>
  <c r="J45" i="16"/>
  <c r="M45" i="16" s="1"/>
  <c r="J41" i="16"/>
  <c r="J38" i="16"/>
  <c r="M37" i="16" s="1"/>
  <c r="K37" i="16"/>
  <c r="O37" i="16" s="1"/>
  <c r="J37" i="16"/>
  <c r="M36" i="16"/>
  <c r="K36" i="16"/>
  <c r="J36" i="16"/>
  <c r="K35" i="16"/>
  <c r="O38" i="16" s="1"/>
  <c r="J35" i="16"/>
  <c r="M35" i="16" s="1"/>
  <c r="J31" i="16"/>
  <c r="J28" i="16"/>
  <c r="M27" i="16" s="1"/>
  <c r="K27" i="16"/>
  <c r="O27" i="16" s="1"/>
  <c r="J27" i="16"/>
  <c r="M26" i="16"/>
  <c r="K26" i="16"/>
  <c r="O26" i="16" s="1"/>
  <c r="J26" i="16"/>
  <c r="K25" i="16"/>
  <c r="O28" i="16" s="1"/>
  <c r="J25" i="16"/>
  <c r="M25" i="16" s="1"/>
  <c r="J21" i="16"/>
  <c r="J18" i="16"/>
  <c r="M16" i="16" s="1"/>
  <c r="K17" i="16"/>
  <c r="O17" i="16" s="1"/>
  <c r="J17" i="16"/>
  <c r="K16" i="16"/>
  <c r="O16" i="16" s="1"/>
  <c r="J16" i="16"/>
  <c r="K15" i="16"/>
  <c r="O18" i="16" s="1"/>
  <c r="J15" i="16"/>
  <c r="M15" i="16" s="1"/>
  <c r="O8" i="16"/>
  <c r="O7" i="16"/>
  <c r="O6" i="16"/>
  <c r="O5" i="16"/>
  <c r="J11" i="16"/>
  <c r="AN30" i="13"/>
  <c r="AN31" i="13"/>
  <c r="AN32" i="13"/>
  <c r="AN33" i="13"/>
  <c r="AN34" i="13"/>
  <c r="AN35" i="13"/>
  <c r="AN36" i="13"/>
  <c r="AN37" i="13"/>
  <c r="AN38" i="13"/>
  <c r="AN39" i="13"/>
  <c r="AN29" i="13"/>
  <c r="AK17" i="13"/>
  <c r="AK18" i="13"/>
  <c r="AK19" i="13"/>
  <c r="AK20" i="13"/>
  <c r="AK21" i="13"/>
  <c r="AK22" i="13"/>
  <c r="AK23" i="13"/>
  <c r="AK24" i="13"/>
  <c r="AK25" i="13"/>
  <c r="AK26" i="13"/>
  <c r="AK27" i="13"/>
  <c r="AK28" i="13"/>
  <c r="AK16" i="13"/>
  <c r="AH3" i="13"/>
  <c r="AH4" i="13"/>
  <c r="AH5" i="13"/>
  <c r="AH6" i="13"/>
  <c r="AH7" i="13"/>
  <c r="AH8" i="13"/>
  <c r="AH9" i="13"/>
  <c r="AH10" i="13"/>
  <c r="AH11" i="13"/>
  <c r="AH12" i="13"/>
  <c r="AH13" i="13"/>
  <c r="AH14" i="13"/>
  <c r="AH15" i="13"/>
  <c r="AH2" i="13"/>
  <c r="AE3" i="13"/>
  <c r="AE4" i="13"/>
  <c r="AE2"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E35" i="13"/>
  <c r="AE36" i="13"/>
  <c r="AE37" i="13"/>
  <c r="AE38" i="13"/>
  <c r="AE39" i="13"/>
  <c r="AU3" i="11"/>
  <c r="AU4" i="11"/>
  <c r="AU5" i="11"/>
  <c r="AU6" i="11"/>
  <c r="AU7" i="11"/>
  <c r="AU8" i="11"/>
  <c r="AU9" i="11"/>
  <c r="AU10" i="11"/>
  <c r="AU11" i="11"/>
  <c r="AU12" i="11"/>
  <c r="AU13" i="11"/>
  <c r="AU14" i="11"/>
  <c r="AU15" i="11"/>
  <c r="AU16" i="11"/>
  <c r="AU17" i="11"/>
  <c r="AU18" i="11"/>
  <c r="AU19" i="11"/>
  <c r="AU20" i="11"/>
  <c r="AU21" i="11"/>
  <c r="AU22" i="11"/>
  <c r="AU23" i="11"/>
  <c r="AU24" i="11"/>
  <c r="AU25" i="11"/>
  <c r="AU26" i="11"/>
  <c r="AU27" i="11"/>
  <c r="AU28" i="11"/>
  <c r="AU29" i="11"/>
  <c r="AU30" i="11"/>
  <c r="AU31" i="11"/>
  <c r="AU32" i="11"/>
  <c r="AU33" i="11"/>
  <c r="AU34" i="11"/>
  <c r="AU35" i="11"/>
  <c r="AU36" i="11"/>
  <c r="AU37" i="11"/>
  <c r="AU38" i="11"/>
  <c r="AU39" i="11"/>
  <c r="AT3" i="11"/>
  <c r="AT4" i="11"/>
  <c r="AT5" i="11"/>
  <c r="AT6" i="11"/>
  <c r="AT7" i="11"/>
  <c r="AT8" i="11"/>
  <c r="AT9" i="11"/>
  <c r="AT10" i="11"/>
  <c r="AT11" i="11"/>
  <c r="AT12" i="11"/>
  <c r="AT13" i="11"/>
  <c r="AT14" i="11"/>
  <c r="AT15" i="11"/>
  <c r="AT16" i="11"/>
  <c r="AT17" i="11"/>
  <c r="AT18" i="11"/>
  <c r="AT19" i="11"/>
  <c r="AT20" i="11"/>
  <c r="AT21" i="11"/>
  <c r="AT22" i="11"/>
  <c r="AT23" i="11"/>
  <c r="AT24" i="11"/>
  <c r="AT25" i="11"/>
  <c r="AT26" i="11"/>
  <c r="AT27" i="11"/>
  <c r="AT28" i="11"/>
  <c r="AT29" i="11"/>
  <c r="AT30" i="11"/>
  <c r="AT31" i="11"/>
  <c r="AT32" i="11"/>
  <c r="AT33" i="11"/>
  <c r="AT34" i="11"/>
  <c r="AT35" i="11"/>
  <c r="AT36" i="11"/>
  <c r="AT37" i="11"/>
  <c r="AT38" i="11"/>
  <c r="AT39" i="11"/>
  <c r="AS3" i="11"/>
  <c r="AS4" i="11"/>
  <c r="AS5" i="11"/>
  <c r="AS6" i="11"/>
  <c r="AS7" i="11"/>
  <c r="AS8" i="11"/>
  <c r="AS9" i="11"/>
  <c r="AS10" i="11"/>
  <c r="AS11" i="11"/>
  <c r="AS12" i="11"/>
  <c r="AS13" i="11"/>
  <c r="AS14" i="11"/>
  <c r="AS15" i="11"/>
  <c r="AS16" i="11"/>
  <c r="AS17" i="11"/>
  <c r="AS18" i="11"/>
  <c r="AS19" i="11"/>
  <c r="AS20" i="11"/>
  <c r="AS21" i="11"/>
  <c r="AS22" i="11"/>
  <c r="AS23" i="11"/>
  <c r="AS24" i="11"/>
  <c r="AS25" i="11"/>
  <c r="AS26" i="11"/>
  <c r="AS27" i="11"/>
  <c r="AS28" i="11"/>
  <c r="AS29" i="11"/>
  <c r="AS30" i="11"/>
  <c r="AS31" i="11"/>
  <c r="AS32" i="11"/>
  <c r="AS33" i="11"/>
  <c r="AS34" i="11"/>
  <c r="AS35" i="11"/>
  <c r="AS36" i="11"/>
  <c r="AS37" i="11"/>
  <c r="AS38" i="11"/>
  <c r="AS39" i="11"/>
  <c r="AR3" i="11"/>
  <c r="AR4" i="11"/>
  <c r="AR5" i="11"/>
  <c r="AR6" i="11"/>
  <c r="AR7" i="11"/>
  <c r="AR8" i="11"/>
  <c r="AR9" i="11"/>
  <c r="AR10" i="11"/>
  <c r="AR11" i="11"/>
  <c r="AR12" i="11"/>
  <c r="AR13" i="11"/>
  <c r="AR14" i="11"/>
  <c r="AR15" i="11"/>
  <c r="AR16" i="11"/>
  <c r="AR17" i="11"/>
  <c r="AR18" i="11"/>
  <c r="AR19" i="11"/>
  <c r="AR20" i="11"/>
  <c r="AR21" i="11"/>
  <c r="AR22" i="11"/>
  <c r="AR23" i="11"/>
  <c r="AR24" i="11"/>
  <c r="AR25" i="11"/>
  <c r="AR26" i="11"/>
  <c r="AR27" i="11"/>
  <c r="AR28" i="11"/>
  <c r="AR29" i="11"/>
  <c r="AR30" i="11"/>
  <c r="AR31" i="11"/>
  <c r="AR32" i="11"/>
  <c r="AR33" i="11"/>
  <c r="AR34" i="11"/>
  <c r="AR35" i="11"/>
  <c r="AR36" i="11"/>
  <c r="AR37" i="11"/>
  <c r="AR38" i="11"/>
  <c r="AR39" i="11"/>
  <c r="AQ3" i="11"/>
  <c r="AQ4" i="11"/>
  <c r="AQ5" i="11"/>
  <c r="AQ6" i="11"/>
  <c r="AQ7" i="11"/>
  <c r="AQ8" i="11"/>
  <c r="AQ9" i="11"/>
  <c r="AQ10" i="11"/>
  <c r="AQ11" i="11"/>
  <c r="AQ12" i="11"/>
  <c r="AQ13" i="11"/>
  <c r="AQ14" i="11"/>
  <c r="AQ15" i="11"/>
  <c r="AQ16" i="11"/>
  <c r="AQ17" i="11"/>
  <c r="AQ18" i="11"/>
  <c r="AQ19" i="11"/>
  <c r="AQ20" i="11"/>
  <c r="AQ21" i="11"/>
  <c r="AQ22" i="11"/>
  <c r="AQ23" i="11"/>
  <c r="AQ24" i="11"/>
  <c r="AQ25" i="11"/>
  <c r="AQ26" i="11"/>
  <c r="AQ27" i="11"/>
  <c r="AQ28" i="11"/>
  <c r="AQ29" i="11"/>
  <c r="AQ30" i="11"/>
  <c r="AQ31" i="11"/>
  <c r="AQ32" i="11"/>
  <c r="AQ33" i="11"/>
  <c r="AQ34" i="11"/>
  <c r="AQ35" i="11"/>
  <c r="AQ36" i="11"/>
  <c r="AQ37" i="11"/>
  <c r="AQ38" i="11"/>
  <c r="AQ39" i="11"/>
  <c r="AP3" i="11"/>
  <c r="AP4" i="11"/>
  <c r="AP5" i="11"/>
  <c r="AP6" i="11"/>
  <c r="AP7" i="11"/>
  <c r="AP8" i="11"/>
  <c r="AP9" i="11"/>
  <c r="AP10" i="11"/>
  <c r="AP11" i="11"/>
  <c r="AP12" i="11"/>
  <c r="AP13" i="11"/>
  <c r="AP14" i="11"/>
  <c r="AP15" i="11"/>
  <c r="AP16" i="11"/>
  <c r="AP17" i="11"/>
  <c r="AP18" i="11"/>
  <c r="AP19" i="11"/>
  <c r="AP20" i="11"/>
  <c r="AP21" i="11"/>
  <c r="AP22" i="11"/>
  <c r="AP23" i="11"/>
  <c r="AP24" i="11"/>
  <c r="AP25" i="11"/>
  <c r="AP26" i="11"/>
  <c r="AP27" i="11"/>
  <c r="AP28" i="11"/>
  <c r="AP29" i="11"/>
  <c r="AP30" i="11"/>
  <c r="AP31" i="11"/>
  <c r="AP32" i="11"/>
  <c r="AP33" i="11"/>
  <c r="AP34" i="11"/>
  <c r="AP35" i="11"/>
  <c r="AP36" i="11"/>
  <c r="AP37" i="11"/>
  <c r="AP38" i="11"/>
  <c r="AP39" i="11"/>
  <c r="AU2" i="11"/>
  <c r="AT2" i="11"/>
  <c r="AS2" i="11"/>
  <c r="AR2" i="11"/>
  <c r="AQ2" i="11"/>
  <c r="AP2" i="11"/>
  <c r="AO3" i="11"/>
  <c r="AO4" i="11"/>
  <c r="AO5" i="11"/>
  <c r="AO6" i="11"/>
  <c r="AO7" i="11"/>
  <c r="AO8" i="11"/>
  <c r="AO9" i="11"/>
  <c r="AO10" i="11"/>
  <c r="AO11" i="11"/>
  <c r="AO12" i="11"/>
  <c r="AO13" i="11"/>
  <c r="AO14" i="11"/>
  <c r="AO15" i="11"/>
  <c r="AO16" i="11"/>
  <c r="AO17" i="11"/>
  <c r="AO18" i="11"/>
  <c r="AO19" i="11"/>
  <c r="AO20" i="11"/>
  <c r="AO21" i="11"/>
  <c r="AO22" i="11"/>
  <c r="AO23" i="11"/>
  <c r="AO24" i="11"/>
  <c r="AO25" i="11"/>
  <c r="AO26" i="11"/>
  <c r="AO27" i="11"/>
  <c r="AO28" i="11"/>
  <c r="AO29" i="11"/>
  <c r="AO30" i="11"/>
  <c r="AO31" i="11"/>
  <c r="AO32" i="11"/>
  <c r="AO33" i="11"/>
  <c r="AO34" i="11"/>
  <c r="AO35" i="11"/>
  <c r="AO36" i="11"/>
  <c r="AO37" i="11"/>
  <c r="AO38" i="11"/>
  <c r="AO39" i="11"/>
  <c r="AO2" i="11"/>
  <c r="O375" i="16" l="1"/>
  <c r="K378" i="16"/>
  <c r="N377" i="16"/>
  <c r="N366" i="16"/>
  <c r="N365" i="16"/>
  <c r="O365" i="16"/>
  <c r="N367" i="16"/>
  <c r="O355" i="16"/>
  <c r="K358" i="16"/>
  <c r="O356" i="16"/>
  <c r="N357" i="16"/>
  <c r="O345" i="16"/>
  <c r="K348" i="16"/>
  <c r="N345" i="16" s="1"/>
  <c r="O335" i="16"/>
  <c r="K338" i="16"/>
  <c r="O336" i="16"/>
  <c r="N337" i="16"/>
  <c r="O325" i="16"/>
  <c r="K328" i="16"/>
  <c r="N325" i="16" s="1"/>
  <c r="O326" i="16"/>
  <c r="O315" i="16"/>
  <c r="K318" i="16"/>
  <c r="N317" i="16"/>
  <c r="O305" i="16"/>
  <c r="K308" i="16"/>
  <c r="O306" i="16"/>
  <c r="N307" i="16"/>
  <c r="O295" i="16"/>
  <c r="K298" i="16"/>
  <c r="N297" i="16"/>
  <c r="O286" i="16"/>
  <c r="O285" i="16"/>
  <c r="K288" i="16"/>
  <c r="M276" i="16"/>
  <c r="O275" i="16"/>
  <c r="N276" i="16"/>
  <c r="K278" i="16"/>
  <c r="N277" i="16" s="1"/>
  <c r="O265" i="16"/>
  <c r="K268" i="16"/>
  <c r="O266" i="16"/>
  <c r="N267" i="16"/>
  <c r="M256" i="16"/>
  <c r="O255" i="16"/>
  <c r="K258" i="16"/>
  <c r="N257" i="16"/>
  <c r="O245" i="16"/>
  <c r="K248" i="16"/>
  <c r="N247" i="16" s="1"/>
  <c r="O235" i="16"/>
  <c r="N236" i="16"/>
  <c r="M236" i="16"/>
  <c r="N237" i="16"/>
  <c r="O225" i="16"/>
  <c r="K228" i="16"/>
  <c r="N227" i="16" s="1"/>
  <c r="O226" i="16"/>
  <c r="M217" i="16"/>
  <c r="O216" i="16"/>
  <c r="N217" i="16"/>
  <c r="O215" i="16"/>
  <c r="K218" i="16"/>
  <c r="O205" i="16"/>
  <c r="N206" i="16"/>
  <c r="N207" i="16"/>
  <c r="O196" i="16"/>
  <c r="O195" i="16"/>
  <c r="K198" i="16"/>
  <c r="N197" i="16" s="1"/>
  <c r="O185" i="16"/>
  <c r="M187" i="16"/>
  <c r="K188" i="16"/>
  <c r="N187" i="16"/>
  <c r="O176" i="16"/>
  <c r="O175" i="16"/>
  <c r="K178" i="16"/>
  <c r="N177" i="16"/>
  <c r="O165" i="16"/>
  <c r="N166" i="16"/>
  <c r="N167" i="16"/>
  <c r="O155" i="16"/>
  <c r="N156" i="16"/>
  <c r="N157" i="16"/>
  <c r="O145" i="16"/>
  <c r="K148" i="16"/>
  <c r="N147" i="16"/>
  <c r="O135" i="16"/>
  <c r="K138" i="16"/>
  <c r="N137" i="16"/>
  <c r="O125" i="16"/>
  <c r="K128" i="16"/>
  <c r="N125" i="16" s="1"/>
  <c r="O126" i="16"/>
  <c r="O115" i="16"/>
  <c r="N116" i="16"/>
  <c r="N117" i="16"/>
  <c r="O105" i="16"/>
  <c r="K108" i="16"/>
  <c r="O106" i="16"/>
  <c r="N107" i="16"/>
  <c r="O95" i="16"/>
  <c r="K98" i="16"/>
  <c r="O96" i="16"/>
  <c r="N97" i="16"/>
  <c r="O85" i="16"/>
  <c r="K88" i="16"/>
  <c r="O86" i="16"/>
  <c r="N87" i="16"/>
  <c r="O75" i="16"/>
  <c r="K78" i="16"/>
  <c r="N75" i="16" s="1"/>
  <c r="N77" i="16"/>
  <c r="N66" i="16"/>
  <c r="N65" i="16"/>
  <c r="O65" i="16"/>
  <c r="N67" i="16"/>
  <c r="O55" i="16"/>
  <c r="N56" i="16"/>
  <c r="N57" i="16"/>
  <c r="O45" i="16"/>
  <c r="M47" i="16"/>
  <c r="K48" i="16"/>
  <c r="O46" i="16"/>
  <c r="N47" i="16"/>
  <c r="O35" i="16"/>
  <c r="K38" i="16"/>
  <c r="O36" i="16"/>
  <c r="N37" i="16"/>
  <c r="O25" i="16"/>
  <c r="K28" i="16"/>
  <c r="N27" i="16"/>
  <c r="O15" i="16"/>
  <c r="M17" i="16"/>
  <c r="K18" i="16"/>
  <c r="N17" i="16"/>
  <c r="J377" i="17"/>
  <c r="J376" i="17"/>
  <c r="J375" i="17"/>
  <c r="J378" i="17" s="1"/>
  <c r="M376" i="17" s="1"/>
  <c r="J367" i="17"/>
  <c r="J366" i="17"/>
  <c r="J365" i="17"/>
  <c r="J368" i="17" s="1"/>
  <c r="M366" i="17" s="1"/>
  <c r="J357" i="17"/>
  <c r="J356" i="17"/>
  <c r="J355" i="17"/>
  <c r="J347" i="17"/>
  <c r="M347" i="17" s="1"/>
  <c r="J346" i="17"/>
  <c r="J345" i="17"/>
  <c r="J348" i="17" s="1"/>
  <c r="M346" i="17" s="1"/>
  <c r="J337" i="17"/>
  <c r="M337" i="17" s="1"/>
  <c r="J336" i="17"/>
  <c r="J335" i="17"/>
  <c r="J338" i="17" s="1"/>
  <c r="M336" i="17" s="1"/>
  <c r="J327" i="17"/>
  <c r="M327" i="17" s="1"/>
  <c r="J326" i="17"/>
  <c r="J325" i="17"/>
  <c r="J328" i="17" s="1"/>
  <c r="M326" i="17" s="1"/>
  <c r="J317" i="17"/>
  <c r="J316" i="17"/>
  <c r="J315" i="17"/>
  <c r="J318" i="17" s="1"/>
  <c r="M316" i="17" s="1"/>
  <c r="J307" i="17"/>
  <c r="M307" i="17" s="1"/>
  <c r="J306" i="17"/>
  <c r="J305" i="17"/>
  <c r="J308" i="17" s="1"/>
  <c r="M306" i="17" s="1"/>
  <c r="J297" i="17"/>
  <c r="J296" i="17"/>
  <c r="J295" i="17"/>
  <c r="J298" i="17" s="1"/>
  <c r="M296" i="17" s="1"/>
  <c r="J287" i="17"/>
  <c r="J286" i="17"/>
  <c r="J285" i="17"/>
  <c r="J288" i="17" s="1"/>
  <c r="M286" i="17" s="1"/>
  <c r="J277" i="17"/>
  <c r="J276" i="17"/>
  <c r="J275" i="17"/>
  <c r="J278" i="17" s="1"/>
  <c r="M276" i="17" s="1"/>
  <c r="J267" i="17"/>
  <c r="J266" i="17"/>
  <c r="J265" i="17"/>
  <c r="J268" i="17" s="1"/>
  <c r="M266" i="17" s="1"/>
  <c r="J257" i="17"/>
  <c r="J256" i="17"/>
  <c r="J258" i="17" s="1"/>
  <c r="J255" i="17"/>
  <c r="J247" i="17"/>
  <c r="M247" i="17" s="1"/>
  <c r="J246" i="17"/>
  <c r="J245" i="17"/>
  <c r="J248" i="17" s="1"/>
  <c r="M246" i="17" s="1"/>
  <c r="J237" i="17"/>
  <c r="J236" i="17"/>
  <c r="J235" i="17"/>
  <c r="J238" i="17" s="1"/>
  <c r="M236" i="17" s="1"/>
  <c r="J227" i="17"/>
  <c r="J226" i="17"/>
  <c r="J225" i="17"/>
  <c r="J228" i="17" s="1"/>
  <c r="M226" i="17" s="1"/>
  <c r="J217" i="17"/>
  <c r="M217" i="17" s="1"/>
  <c r="J216" i="17"/>
  <c r="J215" i="17"/>
  <c r="J218" i="17" s="1"/>
  <c r="M216" i="17" s="1"/>
  <c r="J207" i="17"/>
  <c r="M207" i="17" s="1"/>
  <c r="J206" i="17"/>
  <c r="J205" i="17"/>
  <c r="J208" i="17" s="1"/>
  <c r="M206" i="17" s="1"/>
  <c r="J197" i="17"/>
  <c r="J196" i="17"/>
  <c r="J195" i="17"/>
  <c r="J198" i="17" s="1"/>
  <c r="M196" i="17" s="1"/>
  <c r="J187" i="17"/>
  <c r="M187" i="17" s="1"/>
  <c r="J186" i="17"/>
  <c r="J185" i="17"/>
  <c r="J188" i="17" s="1"/>
  <c r="M186" i="17" s="1"/>
  <c r="J177" i="17"/>
  <c r="M177" i="17" s="1"/>
  <c r="J176" i="17"/>
  <c r="J175" i="17"/>
  <c r="J178" i="17" s="1"/>
  <c r="M176" i="17" s="1"/>
  <c r="J167" i="17"/>
  <c r="J166" i="17"/>
  <c r="J165" i="17"/>
  <c r="J168" i="17" s="1"/>
  <c r="M166" i="17" s="1"/>
  <c r="J157" i="17"/>
  <c r="M157" i="17" s="1"/>
  <c r="J156" i="17"/>
  <c r="J155" i="17"/>
  <c r="J158" i="17" s="1"/>
  <c r="M156" i="17" s="1"/>
  <c r="J147" i="17"/>
  <c r="J146" i="17"/>
  <c r="J145" i="17"/>
  <c r="J148" i="17" s="1"/>
  <c r="M146" i="17" s="1"/>
  <c r="J137" i="17"/>
  <c r="M137" i="17" s="1"/>
  <c r="J136" i="17"/>
  <c r="J135" i="17"/>
  <c r="J138" i="17" s="1"/>
  <c r="M136" i="17" s="1"/>
  <c r="J127" i="17"/>
  <c r="J126" i="17"/>
  <c r="J125" i="17"/>
  <c r="J128" i="17" s="1"/>
  <c r="M126" i="17" s="1"/>
  <c r="J117" i="17"/>
  <c r="J116" i="17"/>
  <c r="J115" i="17"/>
  <c r="J118" i="17" s="1"/>
  <c r="M116" i="17" s="1"/>
  <c r="J107" i="17"/>
  <c r="J106" i="17"/>
  <c r="J108" i="17" s="1"/>
  <c r="J105" i="17"/>
  <c r="J97" i="17"/>
  <c r="J96" i="17"/>
  <c r="J95" i="17"/>
  <c r="J98" i="17" s="1"/>
  <c r="M96" i="17" s="1"/>
  <c r="J87" i="17"/>
  <c r="J86" i="17"/>
  <c r="J85" i="17"/>
  <c r="J88" i="17" s="1"/>
  <c r="M86" i="17" s="1"/>
  <c r="J77" i="17"/>
  <c r="J76" i="17"/>
  <c r="J75" i="17"/>
  <c r="J78" i="17" s="1"/>
  <c r="M76" i="17" s="1"/>
  <c r="J67" i="17"/>
  <c r="M67" i="17" s="1"/>
  <c r="J66" i="17"/>
  <c r="J65" i="17"/>
  <c r="J68" i="17" s="1"/>
  <c r="M66" i="17" s="1"/>
  <c r="J57" i="17"/>
  <c r="J56" i="17"/>
  <c r="J55" i="17"/>
  <c r="J58" i="17" s="1"/>
  <c r="M56" i="17" s="1"/>
  <c r="J47" i="17"/>
  <c r="M47" i="17" s="1"/>
  <c r="J46" i="17"/>
  <c r="J45" i="17"/>
  <c r="J48" i="17" s="1"/>
  <c r="M46" i="17" s="1"/>
  <c r="J37" i="17"/>
  <c r="J36" i="17"/>
  <c r="J35" i="17"/>
  <c r="J38" i="17" s="1"/>
  <c r="M36" i="17" s="1"/>
  <c r="J27" i="17"/>
  <c r="J26" i="17"/>
  <c r="J25" i="17"/>
  <c r="J17" i="17"/>
  <c r="J16" i="17"/>
  <c r="J15" i="17"/>
  <c r="J7" i="17"/>
  <c r="J6" i="17"/>
  <c r="J5" i="17"/>
  <c r="AA5" i="16"/>
  <c r="AB5" i="16" s="1"/>
  <c r="AA6" i="16"/>
  <c r="AB6" i="16"/>
  <c r="AA7" i="16"/>
  <c r="AB7" i="16" s="1"/>
  <c r="AA8" i="16"/>
  <c r="K7" i="16"/>
  <c r="N7" i="16" s="1"/>
  <c r="X2" i="16" s="1"/>
  <c r="K6" i="16"/>
  <c r="N6" i="16" s="1"/>
  <c r="W2" i="16" s="1"/>
  <c r="K5" i="16"/>
  <c r="K8" i="16" s="1"/>
  <c r="N5" i="16" s="1"/>
  <c r="V2" i="16" s="1"/>
  <c r="J7" i="16"/>
  <c r="J6" i="16"/>
  <c r="J5" i="16"/>
  <c r="L321" i="15"/>
  <c r="K321" i="15"/>
  <c r="J321" i="15"/>
  <c r="L320" i="15"/>
  <c r="K320" i="15"/>
  <c r="J320" i="15"/>
  <c r="L319" i="15"/>
  <c r="P316" i="15" s="1"/>
  <c r="K319" i="15"/>
  <c r="J319" i="15"/>
  <c r="L318" i="15"/>
  <c r="K318" i="15"/>
  <c r="J318" i="15"/>
  <c r="L317" i="15"/>
  <c r="K317" i="15"/>
  <c r="J317" i="15"/>
  <c r="L316" i="15"/>
  <c r="K316" i="15"/>
  <c r="J316" i="15"/>
  <c r="L315" i="15"/>
  <c r="K315" i="15"/>
  <c r="J315" i="15"/>
  <c r="L311" i="15"/>
  <c r="K311" i="15"/>
  <c r="J311" i="15"/>
  <c r="L310" i="15"/>
  <c r="K310" i="15"/>
  <c r="J310" i="15"/>
  <c r="L309" i="15"/>
  <c r="K309" i="15"/>
  <c r="J309" i="15"/>
  <c r="O308" i="15"/>
  <c r="L308" i="15"/>
  <c r="K308" i="15"/>
  <c r="P308" i="15" s="1"/>
  <c r="J308" i="15"/>
  <c r="L307" i="15"/>
  <c r="K307" i="15"/>
  <c r="J307" i="15"/>
  <c r="L306" i="15"/>
  <c r="O306" i="15" s="1"/>
  <c r="K306" i="15"/>
  <c r="J306" i="15"/>
  <c r="L305" i="15"/>
  <c r="K305" i="15"/>
  <c r="J305" i="15"/>
  <c r="L301" i="15"/>
  <c r="K301" i="15"/>
  <c r="J301" i="15"/>
  <c r="L300" i="15"/>
  <c r="K300" i="15"/>
  <c r="J300" i="15"/>
  <c r="L299" i="15"/>
  <c r="K299" i="15"/>
  <c r="J299" i="15"/>
  <c r="P298" i="15"/>
  <c r="L298" i="15"/>
  <c r="K298" i="15"/>
  <c r="J298" i="15"/>
  <c r="O298" i="15" s="1"/>
  <c r="O297" i="15"/>
  <c r="L297" i="15"/>
  <c r="K297" i="15"/>
  <c r="P297" i="15" s="1"/>
  <c r="J297" i="15"/>
  <c r="P296" i="15"/>
  <c r="L296" i="15"/>
  <c r="K296" i="15"/>
  <c r="J296" i="15"/>
  <c r="O296" i="15" s="1"/>
  <c r="O295" i="15"/>
  <c r="L295" i="15"/>
  <c r="K295" i="15"/>
  <c r="P295" i="15" s="1"/>
  <c r="J295" i="15"/>
  <c r="L291" i="15"/>
  <c r="K291" i="15"/>
  <c r="J291" i="15"/>
  <c r="L290" i="15"/>
  <c r="K290" i="15"/>
  <c r="J290" i="15"/>
  <c r="L289" i="15"/>
  <c r="K289" i="15"/>
  <c r="J289" i="15"/>
  <c r="O288" i="15"/>
  <c r="L288" i="15"/>
  <c r="K288" i="15"/>
  <c r="J288" i="15"/>
  <c r="P287" i="15"/>
  <c r="L287" i="15"/>
  <c r="K287" i="15"/>
  <c r="J287" i="15"/>
  <c r="O287" i="15" s="1"/>
  <c r="L286" i="15"/>
  <c r="K286" i="15"/>
  <c r="P286" i="15" s="1"/>
  <c r="J286" i="15"/>
  <c r="O286" i="15" s="1"/>
  <c r="L285" i="15"/>
  <c r="K285" i="15"/>
  <c r="P285" i="15" s="1"/>
  <c r="J285" i="15"/>
  <c r="O285" i="15" s="1"/>
  <c r="L281" i="15"/>
  <c r="K281" i="15"/>
  <c r="J281" i="15"/>
  <c r="L280" i="15"/>
  <c r="K280" i="15"/>
  <c r="J280" i="15"/>
  <c r="L279" i="15"/>
  <c r="K279" i="15"/>
  <c r="J279" i="15"/>
  <c r="L278" i="15"/>
  <c r="K278" i="15"/>
  <c r="J278" i="15"/>
  <c r="L277" i="15"/>
  <c r="K277" i="15"/>
  <c r="J277" i="15"/>
  <c r="P276" i="15"/>
  <c r="L276" i="15"/>
  <c r="K276" i="15"/>
  <c r="J276" i="15"/>
  <c r="O275" i="15"/>
  <c r="L275" i="15"/>
  <c r="K275" i="15"/>
  <c r="J275" i="15"/>
  <c r="L271" i="15"/>
  <c r="K271" i="15"/>
  <c r="J271" i="15"/>
  <c r="L270" i="15"/>
  <c r="K270" i="15"/>
  <c r="J270" i="15"/>
  <c r="L269" i="15"/>
  <c r="K269" i="15"/>
  <c r="J269" i="15"/>
  <c r="O268" i="15"/>
  <c r="L268" i="15"/>
  <c r="K268" i="15"/>
  <c r="P268" i="15" s="1"/>
  <c r="J268" i="15"/>
  <c r="L267" i="15"/>
  <c r="K267" i="15"/>
  <c r="P267" i="15" s="1"/>
  <c r="J267" i="15"/>
  <c r="L266" i="15"/>
  <c r="O266" i="15" s="1"/>
  <c r="K266" i="15"/>
  <c r="P266" i="15" s="1"/>
  <c r="J266" i="15"/>
  <c r="L265" i="15"/>
  <c r="P265" i="15" s="1"/>
  <c r="K265" i="15"/>
  <c r="J265" i="15"/>
  <c r="L261" i="15"/>
  <c r="K261" i="15"/>
  <c r="J261" i="15"/>
  <c r="L260" i="15"/>
  <c r="K260" i="15"/>
  <c r="J260" i="15"/>
  <c r="L259" i="15"/>
  <c r="K259" i="15"/>
  <c r="J259" i="15"/>
  <c r="P258" i="15"/>
  <c r="L258" i="15"/>
  <c r="K258" i="15"/>
  <c r="J258" i="15"/>
  <c r="O258" i="15" s="1"/>
  <c r="O257" i="15"/>
  <c r="L257" i="15"/>
  <c r="K257" i="15"/>
  <c r="P257" i="15" s="1"/>
  <c r="J257" i="15"/>
  <c r="P256" i="15"/>
  <c r="L256" i="15"/>
  <c r="K256" i="15"/>
  <c r="J256" i="15"/>
  <c r="O256" i="15" s="1"/>
  <c r="O255" i="15"/>
  <c r="L255" i="15"/>
  <c r="K255" i="15"/>
  <c r="P255" i="15" s="1"/>
  <c r="J255" i="15"/>
  <c r="L251" i="15"/>
  <c r="K251" i="15"/>
  <c r="J251" i="15"/>
  <c r="L250" i="15"/>
  <c r="K250" i="15"/>
  <c r="J250" i="15"/>
  <c r="L249" i="15"/>
  <c r="K249" i="15"/>
  <c r="J249" i="15"/>
  <c r="L248" i="15"/>
  <c r="O248" i="15" s="1"/>
  <c r="K248" i="15"/>
  <c r="J248" i="15"/>
  <c r="P247" i="15"/>
  <c r="O247" i="15"/>
  <c r="L247" i="15"/>
  <c r="K247" i="15"/>
  <c r="J247" i="15"/>
  <c r="P246" i="15"/>
  <c r="X7" i="15" s="1"/>
  <c r="L246" i="15"/>
  <c r="K246" i="15"/>
  <c r="J246" i="15"/>
  <c r="L245" i="15"/>
  <c r="K245" i="15"/>
  <c r="J245" i="15"/>
  <c r="L241" i="15"/>
  <c r="K241" i="15"/>
  <c r="J241" i="15"/>
  <c r="L240" i="15"/>
  <c r="K240" i="15"/>
  <c r="J240" i="15"/>
  <c r="L239" i="15"/>
  <c r="K239" i="15"/>
  <c r="J239" i="15"/>
  <c r="O238" i="15"/>
  <c r="L238" i="15"/>
  <c r="P238" i="15" s="1"/>
  <c r="K238" i="15"/>
  <c r="J238" i="15"/>
  <c r="P237" i="15"/>
  <c r="L237" i="15"/>
  <c r="K237" i="15"/>
  <c r="J237" i="15"/>
  <c r="O237" i="15" s="1"/>
  <c r="P236" i="15"/>
  <c r="L236" i="15"/>
  <c r="K236" i="15"/>
  <c r="J236" i="15"/>
  <c r="O236" i="15" s="1"/>
  <c r="O235" i="15"/>
  <c r="L235" i="15"/>
  <c r="K235" i="15"/>
  <c r="J235" i="15"/>
  <c r="L211" i="15"/>
  <c r="K211" i="15"/>
  <c r="J211" i="15"/>
  <c r="L210" i="15"/>
  <c r="K210" i="15"/>
  <c r="J210" i="15"/>
  <c r="L209" i="15"/>
  <c r="K209" i="15"/>
  <c r="J209" i="15"/>
  <c r="O208" i="15"/>
  <c r="L208" i="15"/>
  <c r="K208" i="15"/>
  <c r="P208" i="15" s="1"/>
  <c r="J208" i="15"/>
  <c r="L207" i="15"/>
  <c r="K207" i="15"/>
  <c r="P207" i="15" s="1"/>
  <c r="J207" i="15"/>
  <c r="L206" i="15"/>
  <c r="O206" i="15" s="1"/>
  <c r="K206" i="15"/>
  <c r="J206" i="15"/>
  <c r="O205" i="15"/>
  <c r="L205" i="15"/>
  <c r="P205" i="15" s="1"/>
  <c r="K205" i="15"/>
  <c r="J205" i="15"/>
  <c r="L201" i="15"/>
  <c r="K201" i="15"/>
  <c r="J201" i="15"/>
  <c r="L200" i="15"/>
  <c r="K200" i="15"/>
  <c r="J200" i="15"/>
  <c r="L199" i="15"/>
  <c r="K199" i="15"/>
  <c r="J199" i="15"/>
  <c r="P198" i="15"/>
  <c r="L198" i="15"/>
  <c r="K198" i="15"/>
  <c r="J198" i="15"/>
  <c r="O198" i="15" s="1"/>
  <c r="O197" i="15"/>
  <c r="L197" i="15"/>
  <c r="K197" i="15"/>
  <c r="P197" i="15" s="1"/>
  <c r="J197" i="15"/>
  <c r="P196" i="15"/>
  <c r="L196" i="15"/>
  <c r="K196" i="15"/>
  <c r="J196" i="15"/>
  <c r="O196" i="15" s="1"/>
  <c r="O195" i="15"/>
  <c r="L195" i="15"/>
  <c r="K195" i="15"/>
  <c r="P195" i="15" s="1"/>
  <c r="J195" i="15"/>
  <c r="L191" i="15"/>
  <c r="K191" i="15"/>
  <c r="J191" i="15"/>
  <c r="L190" i="15"/>
  <c r="K190" i="15"/>
  <c r="J190" i="15"/>
  <c r="L189" i="15"/>
  <c r="K189" i="15"/>
  <c r="J189" i="15"/>
  <c r="L188" i="15"/>
  <c r="O188" i="15" s="1"/>
  <c r="K188" i="15"/>
  <c r="J188" i="15"/>
  <c r="P187" i="15"/>
  <c r="O187" i="15"/>
  <c r="L187" i="15"/>
  <c r="K187" i="15"/>
  <c r="J187" i="15"/>
  <c r="P186" i="15"/>
  <c r="L186" i="15"/>
  <c r="K186" i="15"/>
  <c r="J186" i="15"/>
  <c r="L185" i="15"/>
  <c r="K185" i="15"/>
  <c r="P185" i="15" s="1"/>
  <c r="J185" i="15"/>
  <c r="L181" i="15"/>
  <c r="K181" i="15"/>
  <c r="J181" i="15"/>
  <c r="L180" i="15"/>
  <c r="K180" i="15"/>
  <c r="J180" i="15"/>
  <c r="L179" i="15"/>
  <c r="K179" i="15"/>
  <c r="J179" i="15"/>
  <c r="O178" i="15"/>
  <c r="L178" i="15"/>
  <c r="P178" i="15" s="1"/>
  <c r="K178" i="15"/>
  <c r="J178" i="15"/>
  <c r="P177" i="15"/>
  <c r="L177" i="15"/>
  <c r="K177" i="15"/>
  <c r="J177" i="15"/>
  <c r="O177" i="15" s="1"/>
  <c r="P176" i="15"/>
  <c r="L176" i="15"/>
  <c r="K176" i="15"/>
  <c r="J176" i="15"/>
  <c r="O176" i="15" s="1"/>
  <c r="O175" i="15"/>
  <c r="L175" i="15"/>
  <c r="K175" i="15"/>
  <c r="J175" i="15"/>
  <c r="L171" i="15"/>
  <c r="K171" i="15"/>
  <c r="J171" i="15"/>
  <c r="L170" i="15"/>
  <c r="K170" i="15"/>
  <c r="J170" i="15"/>
  <c r="L169" i="15"/>
  <c r="K169" i="15"/>
  <c r="J169" i="15"/>
  <c r="O168" i="15"/>
  <c r="L168" i="15"/>
  <c r="K168" i="15"/>
  <c r="P168" i="15" s="1"/>
  <c r="J168" i="15"/>
  <c r="L167" i="15"/>
  <c r="K167" i="15"/>
  <c r="P167" i="15" s="1"/>
  <c r="J167" i="15"/>
  <c r="L166" i="15"/>
  <c r="O166" i="15" s="1"/>
  <c r="K166" i="15"/>
  <c r="P166" i="15" s="1"/>
  <c r="J166" i="15"/>
  <c r="L165" i="15"/>
  <c r="K165" i="15"/>
  <c r="J165" i="15"/>
  <c r="L161" i="15"/>
  <c r="K161" i="15"/>
  <c r="J161" i="15"/>
  <c r="L160" i="15"/>
  <c r="K160" i="15"/>
  <c r="J160" i="15"/>
  <c r="L159" i="15"/>
  <c r="K159" i="15"/>
  <c r="J159" i="15"/>
  <c r="P158" i="15"/>
  <c r="L158" i="15"/>
  <c r="K158" i="15"/>
  <c r="J158" i="15"/>
  <c r="O158" i="15" s="1"/>
  <c r="O157" i="15"/>
  <c r="L157" i="15"/>
  <c r="K157" i="15"/>
  <c r="P157" i="15" s="1"/>
  <c r="J157" i="15"/>
  <c r="P156" i="15"/>
  <c r="L156" i="15"/>
  <c r="K156" i="15"/>
  <c r="J156" i="15"/>
  <c r="O155" i="15"/>
  <c r="L155" i="15"/>
  <c r="K155" i="15"/>
  <c r="P155" i="15" s="1"/>
  <c r="J155" i="15"/>
  <c r="L141" i="15"/>
  <c r="K141" i="15"/>
  <c r="J141" i="15"/>
  <c r="L140" i="15"/>
  <c r="K140" i="15"/>
  <c r="J140" i="15"/>
  <c r="L139" i="15"/>
  <c r="K139" i="15"/>
  <c r="J139" i="15"/>
  <c r="O138" i="15"/>
  <c r="L138" i="15"/>
  <c r="K138" i="15"/>
  <c r="J138" i="15"/>
  <c r="P137" i="15"/>
  <c r="L137" i="15"/>
  <c r="K137" i="15"/>
  <c r="J137" i="15"/>
  <c r="O137" i="15" s="1"/>
  <c r="L136" i="15"/>
  <c r="K136" i="15"/>
  <c r="P136" i="15" s="1"/>
  <c r="J136" i="15"/>
  <c r="O136" i="15" s="1"/>
  <c r="U7" i="15" s="1"/>
  <c r="L135" i="15"/>
  <c r="K135" i="15"/>
  <c r="J135" i="15"/>
  <c r="O135" i="15" s="1"/>
  <c r="L131" i="15"/>
  <c r="K131" i="15"/>
  <c r="J131" i="15"/>
  <c r="L130" i="15"/>
  <c r="K130" i="15"/>
  <c r="J130" i="15"/>
  <c r="L129" i="15"/>
  <c r="K129" i="15"/>
  <c r="J129" i="15"/>
  <c r="L128" i="15"/>
  <c r="P128" i="15" s="1"/>
  <c r="K128" i="15"/>
  <c r="J128" i="15"/>
  <c r="O127" i="15"/>
  <c r="L127" i="15"/>
  <c r="K127" i="15"/>
  <c r="P127" i="15" s="1"/>
  <c r="J127" i="15"/>
  <c r="P126" i="15"/>
  <c r="V7" i="15" s="1"/>
  <c r="L126" i="15"/>
  <c r="K126" i="15"/>
  <c r="J126" i="15"/>
  <c r="O126" i="15" s="1"/>
  <c r="O125" i="15"/>
  <c r="U6" i="15" s="1"/>
  <c r="L125" i="15"/>
  <c r="K125" i="15"/>
  <c r="P125" i="15" s="1"/>
  <c r="J125" i="15"/>
  <c r="L121" i="15"/>
  <c r="K121" i="15"/>
  <c r="J121" i="15"/>
  <c r="L120" i="15"/>
  <c r="K120" i="15"/>
  <c r="J120" i="15"/>
  <c r="L119" i="15"/>
  <c r="K119" i="15"/>
  <c r="J119" i="15"/>
  <c r="O118" i="15"/>
  <c r="L118" i="15"/>
  <c r="K118" i="15"/>
  <c r="P118" i="15" s="1"/>
  <c r="J118" i="15"/>
  <c r="P117" i="15"/>
  <c r="L117" i="15"/>
  <c r="K117" i="15"/>
  <c r="J117" i="15"/>
  <c r="O116" i="15"/>
  <c r="L116" i="15"/>
  <c r="K116" i="15"/>
  <c r="P116" i="15" s="1"/>
  <c r="J116" i="15"/>
  <c r="P115" i="15"/>
  <c r="L115" i="15"/>
  <c r="K115" i="15"/>
  <c r="J115" i="15"/>
  <c r="O115" i="15" s="1"/>
  <c r="L91" i="15"/>
  <c r="K91" i="15"/>
  <c r="J91" i="15"/>
  <c r="L90" i="15"/>
  <c r="O87" i="15" s="1"/>
  <c r="K90" i="15"/>
  <c r="J90" i="15"/>
  <c r="L89" i="15"/>
  <c r="K89" i="15"/>
  <c r="J89" i="15"/>
  <c r="L88" i="15"/>
  <c r="K88" i="15"/>
  <c r="J88" i="15"/>
  <c r="L87" i="15"/>
  <c r="K87" i="15"/>
  <c r="J87" i="15"/>
  <c r="L86" i="15"/>
  <c r="P86" i="15" s="1"/>
  <c r="T15" i="15" s="1"/>
  <c r="K86" i="15"/>
  <c r="J86" i="15"/>
  <c r="O85" i="15"/>
  <c r="L85" i="15"/>
  <c r="K85" i="15"/>
  <c r="P85" i="15" s="1"/>
  <c r="T14" i="15" s="1"/>
  <c r="J85" i="15"/>
  <c r="L31" i="15"/>
  <c r="K31" i="15"/>
  <c r="J31" i="15"/>
  <c r="L30" i="15"/>
  <c r="K30" i="15"/>
  <c r="J30" i="15"/>
  <c r="L29" i="15"/>
  <c r="P26" i="15" s="1"/>
  <c r="K29" i="15"/>
  <c r="J29" i="15"/>
  <c r="L28" i="15"/>
  <c r="O28" i="15" s="1"/>
  <c r="K28" i="15"/>
  <c r="J28" i="15"/>
  <c r="P27" i="15"/>
  <c r="O27" i="15"/>
  <c r="L27" i="15"/>
  <c r="K27" i="15"/>
  <c r="J27" i="15"/>
  <c r="L26" i="15"/>
  <c r="K26" i="15"/>
  <c r="J26" i="15"/>
  <c r="L25" i="15"/>
  <c r="K25" i="15"/>
  <c r="J25" i="15"/>
  <c r="L21" i="15"/>
  <c r="K21" i="15"/>
  <c r="J21" i="15"/>
  <c r="L20" i="15"/>
  <c r="K20" i="15"/>
  <c r="J20" i="15"/>
  <c r="L19" i="15"/>
  <c r="K19" i="15"/>
  <c r="J19" i="15"/>
  <c r="P18" i="15"/>
  <c r="L18" i="15"/>
  <c r="K18" i="15"/>
  <c r="J18" i="15"/>
  <c r="O18" i="15" s="1"/>
  <c r="O17" i="15"/>
  <c r="L17" i="15"/>
  <c r="K17" i="15"/>
  <c r="P17" i="15" s="1"/>
  <c r="J17" i="15"/>
  <c r="L16" i="15"/>
  <c r="K16" i="15"/>
  <c r="P16" i="15" s="1"/>
  <c r="J16" i="15"/>
  <c r="O16" i="15" s="1"/>
  <c r="O15" i="15"/>
  <c r="L15" i="15"/>
  <c r="K15" i="15"/>
  <c r="P15" i="15" s="1"/>
  <c r="J15" i="15"/>
  <c r="L11" i="15"/>
  <c r="K11" i="15"/>
  <c r="J11" i="15"/>
  <c r="L10" i="15"/>
  <c r="K10" i="15"/>
  <c r="J10" i="15"/>
  <c r="L9" i="15"/>
  <c r="K9" i="15"/>
  <c r="J9" i="15"/>
  <c r="V8" i="15"/>
  <c r="L8" i="15"/>
  <c r="K8" i="15"/>
  <c r="P8" i="15" s="1"/>
  <c r="J8" i="15"/>
  <c r="O8" i="15" s="1"/>
  <c r="S9" i="15" s="1"/>
  <c r="L7" i="15"/>
  <c r="P7" i="15" s="1"/>
  <c r="K7" i="15"/>
  <c r="J7" i="15"/>
  <c r="O7" i="15" s="1"/>
  <c r="S8" i="15" s="1"/>
  <c r="O6" i="15"/>
  <c r="L6" i="15"/>
  <c r="K6" i="15"/>
  <c r="J6" i="15"/>
  <c r="P5" i="15"/>
  <c r="L5" i="15"/>
  <c r="K5" i="15"/>
  <c r="J5" i="15"/>
  <c r="O5" i="15" s="1"/>
  <c r="J381" i="14"/>
  <c r="J380" i="14"/>
  <c r="O378" i="14" s="1"/>
  <c r="J379" i="14"/>
  <c r="J378" i="14"/>
  <c r="J377" i="14"/>
  <c r="J376" i="14"/>
  <c r="O375" i="14"/>
  <c r="J375" i="14"/>
  <c r="J371" i="14"/>
  <c r="J370" i="14"/>
  <c r="O368" i="14" s="1"/>
  <c r="J369" i="14"/>
  <c r="J368" i="14"/>
  <c r="J367" i="14"/>
  <c r="J366" i="14"/>
  <c r="J365" i="14"/>
  <c r="J361" i="14"/>
  <c r="J360" i="14"/>
  <c r="O358" i="14" s="1"/>
  <c r="AI12" i="14" s="1"/>
  <c r="AH12" i="14" s="1"/>
  <c r="J359" i="14"/>
  <c r="J358" i="14"/>
  <c r="J357" i="14"/>
  <c r="J356" i="14"/>
  <c r="J355" i="14"/>
  <c r="J351" i="14"/>
  <c r="J350" i="14"/>
  <c r="J349" i="14"/>
  <c r="J348" i="14"/>
  <c r="O348" i="14" s="1"/>
  <c r="AI11" i="14" s="1"/>
  <c r="AH11" i="14" s="1"/>
  <c r="J347" i="14"/>
  <c r="O347" i="14" s="1"/>
  <c r="J346" i="14"/>
  <c r="J345" i="14"/>
  <c r="J341" i="14"/>
  <c r="J340" i="14"/>
  <c r="J339" i="14"/>
  <c r="J338" i="14"/>
  <c r="O337" i="14"/>
  <c r="AG25" i="14" s="1"/>
  <c r="AF25" i="14" s="1"/>
  <c r="J337" i="14"/>
  <c r="J336" i="14"/>
  <c r="O336" i="14" s="1"/>
  <c r="J335" i="14"/>
  <c r="O335" i="14" s="1"/>
  <c r="AC25" i="14" s="1"/>
  <c r="AB25" i="14" s="1"/>
  <c r="J331" i="14"/>
  <c r="J330" i="14"/>
  <c r="J329" i="14"/>
  <c r="J328" i="14"/>
  <c r="J327" i="14"/>
  <c r="J326" i="14"/>
  <c r="J325" i="14"/>
  <c r="J321" i="14"/>
  <c r="J320" i="14"/>
  <c r="J319" i="14"/>
  <c r="J318" i="14"/>
  <c r="J317" i="14"/>
  <c r="J316" i="14"/>
  <c r="J315" i="14"/>
  <c r="O315" i="14" s="1"/>
  <c r="AC28" i="14" s="1"/>
  <c r="AB28" i="14" s="1"/>
  <c r="J311" i="14"/>
  <c r="J310" i="14"/>
  <c r="J309" i="14"/>
  <c r="J308" i="14"/>
  <c r="J307" i="14"/>
  <c r="J306" i="14"/>
  <c r="J305" i="14"/>
  <c r="J301" i="14"/>
  <c r="J300" i="14"/>
  <c r="J299" i="14"/>
  <c r="J298" i="14"/>
  <c r="O298" i="14" s="1"/>
  <c r="AI26" i="14" s="1"/>
  <c r="AH26" i="14" s="1"/>
  <c r="J297" i="14"/>
  <c r="O297" i="14" s="1"/>
  <c r="AG26" i="14" s="1"/>
  <c r="AF26" i="14" s="1"/>
  <c r="J296" i="14"/>
  <c r="J295" i="14"/>
  <c r="O295" i="14" s="1"/>
  <c r="AC26" i="14" s="1"/>
  <c r="AB26" i="14" s="1"/>
  <c r="J231" i="14"/>
  <c r="J230" i="14"/>
  <c r="J229" i="14"/>
  <c r="J228" i="14"/>
  <c r="J227" i="14"/>
  <c r="J226" i="14"/>
  <c r="J225" i="14"/>
  <c r="J221" i="14"/>
  <c r="J220" i="14"/>
  <c r="O218" i="14" s="1"/>
  <c r="AI14" i="14" s="1"/>
  <c r="AH14" i="14" s="1"/>
  <c r="J219" i="14"/>
  <c r="J218" i="14"/>
  <c r="J217" i="14"/>
  <c r="J216" i="14"/>
  <c r="O216" i="14" s="1"/>
  <c r="AE14" i="14" s="1"/>
  <c r="AD14" i="14" s="1"/>
  <c r="J215" i="14"/>
  <c r="J211" i="14"/>
  <c r="J210" i="14"/>
  <c r="J209" i="14"/>
  <c r="J208" i="14"/>
  <c r="J207" i="14"/>
  <c r="J206" i="14"/>
  <c r="J205" i="14"/>
  <c r="J201" i="14"/>
  <c r="J200" i="14"/>
  <c r="J199" i="14"/>
  <c r="J198" i="14"/>
  <c r="J197" i="14"/>
  <c r="J196" i="14"/>
  <c r="J195" i="14"/>
  <c r="J191" i="14"/>
  <c r="J190" i="14"/>
  <c r="J189" i="14"/>
  <c r="J188" i="14"/>
  <c r="J187" i="14"/>
  <c r="J186" i="14"/>
  <c r="J185" i="14"/>
  <c r="J181" i="14"/>
  <c r="J180" i="14"/>
  <c r="J179" i="14"/>
  <c r="J178" i="14"/>
  <c r="J177" i="14"/>
  <c r="J176" i="14"/>
  <c r="J175" i="14"/>
  <c r="J171" i="14"/>
  <c r="J170" i="14"/>
  <c r="J169" i="14"/>
  <c r="J168" i="14"/>
  <c r="J167" i="14"/>
  <c r="J166" i="14"/>
  <c r="J165" i="14"/>
  <c r="J161" i="14"/>
  <c r="J160" i="14"/>
  <c r="J159" i="14"/>
  <c r="O155" i="14" s="1"/>
  <c r="AC16" i="14" s="1"/>
  <c r="AB16" i="14" s="1"/>
  <c r="J158" i="14"/>
  <c r="J157" i="14"/>
  <c r="J156" i="14"/>
  <c r="J155" i="14"/>
  <c r="J151" i="14"/>
  <c r="J150" i="14"/>
  <c r="J149" i="14"/>
  <c r="J148" i="14"/>
  <c r="J147" i="14"/>
  <c r="J146" i="14"/>
  <c r="J145" i="14"/>
  <c r="J121" i="14"/>
  <c r="J120" i="14"/>
  <c r="O118" i="14" s="1"/>
  <c r="AI10" i="14" s="1"/>
  <c r="AH10" i="14" s="1"/>
  <c r="J119" i="14"/>
  <c r="J118" i="14"/>
  <c r="J117" i="14"/>
  <c r="J116" i="14"/>
  <c r="J115" i="14"/>
  <c r="J111" i="14"/>
  <c r="J110" i="14"/>
  <c r="J109" i="14"/>
  <c r="J108" i="14"/>
  <c r="J107" i="14"/>
  <c r="J106" i="14"/>
  <c r="J105" i="14"/>
  <c r="J101" i="14"/>
  <c r="J100" i="14"/>
  <c r="J99" i="14"/>
  <c r="J98" i="14"/>
  <c r="J97" i="14"/>
  <c r="J96" i="14"/>
  <c r="J95" i="14"/>
  <c r="O95" i="14" s="1"/>
  <c r="AC8" i="14" s="1"/>
  <c r="AB8" i="14" s="1"/>
  <c r="J91" i="14"/>
  <c r="J90" i="14"/>
  <c r="J89" i="14"/>
  <c r="J88" i="14"/>
  <c r="J87" i="14"/>
  <c r="J86" i="14"/>
  <c r="J85" i="14"/>
  <c r="J81" i="14"/>
  <c r="J80" i="14"/>
  <c r="J79" i="14"/>
  <c r="J78" i="14"/>
  <c r="J77" i="14"/>
  <c r="J76" i="14"/>
  <c r="O76" i="14" s="1"/>
  <c r="AE6" i="14" s="1"/>
  <c r="AD6" i="14" s="1"/>
  <c r="J75" i="14"/>
  <c r="O75" i="14" s="1"/>
  <c r="AC6" i="14" s="1"/>
  <c r="AB6" i="14" s="1"/>
  <c r="J71" i="14"/>
  <c r="J70" i="14"/>
  <c r="J69" i="14"/>
  <c r="J68" i="14"/>
  <c r="J67" i="14"/>
  <c r="J66" i="14"/>
  <c r="J65" i="14"/>
  <c r="J61" i="14"/>
  <c r="J60" i="14"/>
  <c r="J59" i="14"/>
  <c r="J58" i="14"/>
  <c r="O58" i="14" s="1"/>
  <c r="AI4" i="14" s="1"/>
  <c r="AH4" i="14" s="1"/>
  <c r="O57" i="14"/>
  <c r="J57" i="14"/>
  <c r="J56" i="14"/>
  <c r="O55" i="14"/>
  <c r="AC4" i="14" s="1"/>
  <c r="AB4" i="14" s="1"/>
  <c r="J55" i="14"/>
  <c r="J51" i="14"/>
  <c r="J50" i="14"/>
  <c r="O48" i="14" s="1"/>
  <c r="AI3" i="14" s="1"/>
  <c r="AH3" i="14" s="1"/>
  <c r="J49" i="14"/>
  <c r="J48" i="14"/>
  <c r="J47" i="14"/>
  <c r="J46" i="14"/>
  <c r="J45" i="14"/>
  <c r="J41" i="14"/>
  <c r="J40" i="14"/>
  <c r="J39" i="14"/>
  <c r="J38" i="14"/>
  <c r="O37" i="14"/>
  <c r="J37" i="14"/>
  <c r="J36" i="14"/>
  <c r="O36" i="14" s="1"/>
  <c r="AE2" i="14" s="1"/>
  <c r="AD2" i="14" s="1"/>
  <c r="O35" i="14"/>
  <c r="AC2" i="14" s="1"/>
  <c r="AB2" i="14" s="1"/>
  <c r="J35" i="14"/>
  <c r="AE25" i="14"/>
  <c r="AD25" i="14" s="1"/>
  <c r="AG11" i="14"/>
  <c r="AF11" i="14" s="1"/>
  <c r="AG4" i="14"/>
  <c r="AF4" i="14" s="1"/>
  <c r="AG2" i="14"/>
  <c r="AF2" i="14" s="1"/>
  <c r="J381" i="13"/>
  <c r="Q380" i="13" s="1"/>
  <c r="AY28" i="13" s="1"/>
  <c r="N380" i="13"/>
  <c r="K380" i="13"/>
  <c r="O380" i="13" s="1"/>
  <c r="J380" i="13"/>
  <c r="Q379" i="13" s="1"/>
  <c r="N379" i="13"/>
  <c r="K379" i="13"/>
  <c r="O379" i="13" s="1"/>
  <c r="J379" i="13"/>
  <c r="O376" i="13"/>
  <c r="N376" i="13"/>
  <c r="AI28" i="13" s="1"/>
  <c r="K376" i="13"/>
  <c r="J376" i="13"/>
  <c r="O375" i="13"/>
  <c r="AD28" i="13" s="1"/>
  <c r="N375" i="13"/>
  <c r="K375" i="13"/>
  <c r="J375" i="13"/>
  <c r="J371" i="13"/>
  <c r="Q368" i="13" s="1"/>
  <c r="Q370" i="13"/>
  <c r="AY27" i="13" s="1"/>
  <c r="K370" i="13"/>
  <c r="J370" i="13"/>
  <c r="O369" i="13"/>
  <c r="AP27" i="13" s="1"/>
  <c r="K369" i="13"/>
  <c r="N369" i="13" s="1"/>
  <c r="J369" i="13"/>
  <c r="K366" i="13"/>
  <c r="J366" i="13"/>
  <c r="K365" i="13"/>
  <c r="J365" i="13"/>
  <c r="J361" i="13"/>
  <c r="Q360" i="13"/>
  <c r="K360" i="13"/>
  <c r="O360" i="13" s="1"/>
  <c r="J360" i="13"/>
  <c r="Q359" i="13" s="1"/>
  <c r="N359" i="13"/>
  <c r="K359" i="13"/>
  <c r="O359" i="13" s="1"/>
  <c r="J359" i="13"/>
  <c r="Q358" i="13"/>
  <c r="K356" i="13"/>
  <c r="J356" i="13"/>
  <c r="O356" i="13" s="1"/>
  <c r="AG15" i="13" s="1"/>
  <c r="K355" i="13"/>
  <c r="J355" i="13"/>
  <c r="O355" i="13" s="1"/>
  <c r="AD15" i="13" s="1"/>
  <c r="J351" i="13"/>
  <c r="K350" i="13"/>
  <c r="J350" i="13"/>
  <c r="O349" i="13"/>
  <c r="AP14" i="13" s="1"/>
  <c r="K349" i="13"/>
  <c r="N349" i="13" s="1"/>
  <c r="J349" i="13"/>
  <c r="K346" i="13"/>
  <c r="J346" i="13"/>
  <c r="K345" i="13"/>
  <c r="J345" i="13"/>
  <c r="J341" i="13"/>
  <c r="N340" i="13"/>
  <c r="AU39" i="13" s="1"/>
  <c r="K340" i="13"/>
  <c r="O340" i="13" s="1"/>
  <c r="J340" i="13"/>
  <c r="Q339" i="13" s="1"/>
  <c r="N339" i="13"/>
  <c r="K339" i="13"/>
  <c r="O339" i="13" s="1"/>
  <c r="J339" i="13"/>
  <c r="Q338" i="13"/>
  <c r="O336" i="13"/>
  <c r="AM39" i="13" s="1"/>
  <c r="N336" i="13"/>
  <c r="K336" i="13"/>
  <c r="J336" i="13"/>
  <c r="O335" i="13"/>
  <c r="N335" i="13"/>
  <c r="AC39" i="13" s="1"/>
  <c r="K335" i="13"/>
  <c r="J335" i="13"/>
  <c r="J331" i="13"/>
  <c r="K330" i="13"/>
  <c r="J330" i="13"/>
  <c r="O329" i="13"/>
  <c r="K329" i="13"/>
  <c r="N329" i="13" s="1"/>
  <c r="J329" i="13"/>
  <c r="K326" i="13"/>
  <c r="J326" i="13"/>
  <c r="K325" i="13"/>
  <c r="J325" i="13"/>
  <c r="J321" i="13"/>
  <c r="Q320" i="13"/>
  <c r="AY37" i="13" s="1"/>
  <c r="K320" i="13"/>
  <c r="O320" i="13" s="1"/>
  <c r="J320" i="13"/>
  <c r="Q319" i="13" s="1"/>
  <c r="N319" i="13"/>
  <c r="K319" i="13"/>
  <c r="O319" i="13" s="1"/>
  <c r="J319" i="13"/>
  <c r="Q318" i="13"/>
  <c r="O316" i="13"/>
  <c r="N316" i="13"/>
  <c r="K316" i="13"/>
  <c r="J316" i="13"/>
  <c r="O315" i="13"/>
  <c r="N315" i="13"/>
  <c r="AC37" i="13" s="1"/>
  <c r="K315" i="13"/>
  <c r="J315" i="13"/>
  <c r="J311" i="13"/>
  <c r="Q310" i="13" s="1"/>
  <c r="K310" i="13"/>
  <c r="J310" i="13"/>
  <c r="O309" i="13"/>
  <c r="K309" i="13"/>
  <c r="N309" i="13" s="1"/>
  <c r="J309" i="13"/>
  <c r="Q308" i="13"/>
  <c r="AW36" i="13" s="1"/>
  <c r="K306" i="13"/>
  <c r="J306" i="13"/>
  <c r="K305" i="13"/>
  <c r="J305" i="13"/>
  <c r="J301" i="13"/>
  <c r="Q300" i="13"/>
  <c r="K300" i="13"/>
  <c r="J300" i="13"/>
  <c r="Q299" i="13" s="1"/>
  <c r="K299" i="13"/>
  <c r="O299" i="13" s="1"/>
  <c r="J299" i="13"/>
  <c r="Q298" i="13"/>
  <c r="AW35" i="13" s="1"/>
  <c r="O296" i="13"/>
  <c r="N296" i="13"/>
  <c r="AL35" i="13" s="1"/>
  <c r="K296" i="13"/>
  <c r="J296" i="13"/>
  <c r="O295" i="13"/>
  <c r="N295" i="13"/>
  <c r="AC35" i="13" s="1"/>
  <c r="K295" i="13"/>
  <c r="J295" i="13"/>
  <c r="J291" i="13"/>
  <c r="Q288" i="13" s="1"/>
  <c r="AW34" i="13" s="1"/>
  <c r="Q290" i="13"/>
  <c r="AY34" i="13" s="1"/>
  <c r="K290" i="13"/>
  <c r="J290" i="13"/>
  <c r="O289" i="13"/>
  <c r="K289" i="13"/>
  <c r="N289" i="13" s="1"/>
  <c r="J289" i="13"/>
  <c r="K286" i="13"/>
  <c r="J286" i="13"/>
  <c r="K285" i="13"/>
  <c r="J285" i="13"/>
  <c r="J281" i="13"/>
  <c r="Q280" i="13"/>
  <c r="N280" i="13"/>
  <c r="AU33" i="13" s="1"/>
  <c r="K280" i="13"/>
  <c r="O280" i="13" s="1"/>
  <c r="J280" i="13"/>
  <c r="Q279" i="13" s="1"/>
  <c r="K279" i="13"/>
  <c r="J279" i="13"/>
  <c r="Q278" i="13"/>
  <c r="O276" i="13"/>
  <c r="AM33" i="13" s="1"/>
  <c r="N276" i="13"/>
  <c r="K276" i="13"/>
  <c r="J276" i="13"/>
  <c r="O275" i="13"/>
  <c r="N275" i="13"/>
  <c r="AC33" i="13" s="1"/>
  <c r="K275" i="13"/>
  <c r="J275" i="13"/>
  <c r="J271" i="13"/>
  <c r="Q268" i="13" s="1"/>
  <c r="Q270" i="13"/>
  <c r="AY32" i="13" s="1"/>
  <c r="K270" i="13"/>
  <c r="J270" i="13"/>
  <c r="O269" i="13"/>
  <c r="K269" i="13"/>
  <c r="N269" i="13" s="1"/>
  <c r="J269" i="13"/>
  <c r="K266" i="13"/>
  <c r="J266" i="13"/>
  <c r="K265" i="13"/>
  <c r="J265" i="13"/>
  <c r="J261" i="13"/>
  <c r="Q260" i="13" s="1"/>
  <c r="N260" i="13"/>
  <c r="K260" i="13"/>
  <c r="O260" i="13" s="1"/>
  <c r="J260" i="13"/>
  <c r="Q259" i="13" s="1"/>
  <c r="O259" i="13"/>
  <c r="N259" i="13"/>
  <c r="K259" i="13"/>
  <c r="J259" i="13"/>
  <c r="Q258" i="13"/>
  <c r="AW31" i="13" s="1"/>
  <c r="O256" i="13"/>
  <c r="K256" i="13"/>
  <c r="J256" i="13"/>
  <c r="N256" i="13" s="1"/>
  <c r="AL31" i="13" s="1"/>
  <c r="O255" i="13"/>
  <c r="AD31" i="13" s="1"/>
  <c r="K255" i="13"/>
  <c r="J255" i="13"/>
  <c r="N255" i="13" s="1"/>
  <c r="J251" i="13"/>
  <c r="K250" i="13"/>
  <c r="J250" i="13"/>
  <c r="K249" i="13"/>
  <c r="O249" i="13" s="1"/>
  <c r="J249" i="13"/>
  <c r="N246" i="13"/>
  <c r="K246" i="13"/>
  <c r="J246" i="13"/>
  <c r="O246" i="13" s="1"/>
  <c r="AM30" i="13" s="1"/>
  <c r="N245" i="13"/>
  <c r="AC30" i="13" s="1"/>
  <c r="K245" i="13"/>
  <c r="J245" i="13"/>
  <c r="O245" i="13" s="1"/>
  <c r="J241" i="13"/>
  <c r="Q240" i="13"/>
  <c r="N240" i="13"/>
  <c r="K240" i="13"/>
  <c r="O240" i="13" s="1"/>
  <c r="J240" i="13"/>
  <c r="Q239" i="13" s="1"/>
  <c r="O239" i="13"/>
  <c r="N239" i="13"/>
  <c r="K239" i="13"/>
  <c r="J239" i="13"/>
  <c r="Q238" i="13"/>
  <c r="AW29" i="13" s="1"/>
  <c r="O236" i="13"/>
  <c r="K236" i="13"/>
  <c r="J236" i="13"/>
  <c r="N236" i="13" s="1"/>
  <c r="AL29" i="13" s="1"/>
  <c r="O235" i="13"/>
  <c r="AD29" i="13" s="1"/>
  <c r="K235" i="13"/>
  <c r="J235" i="13"/>
  <c r="N235" i="13" s="1"/>
  <c r="J231" i="13"/>
  <c r="K230" i="13"/>
  <c r="J230" i="13"/>
  <c r="K229" i="13"/>
  <c r="O229" i="13" s="1"/>
  <c r="AP26" i="13" s="1"/>
  <c r="J229" i="13"/>
  <c r="N226" i="13"/>
  <c r="K226" i="13"/>
  <c r="J226" i="13"/>
  <c r="O226" i="13" s="1"/>
  <c r="N225" i="13"/>
  <c r="AC26" i="13" s="1"/>
  <c r="K225" i="13"/>
  <c r="J225" i="13"/>
  <c r="O225" i="13" s="1"/>
  <c r="AD26" i="13" s="1"/>
  <c r="J221" i="13"/>
  <c r="Q220" i="13"/>
  <c r="N220" i="13"/>
  <c r="K220" i="13"/>
  <c r="O220" i="13" s="1"/>
  <c r="J220" i="13"/>
  <c r="Q219" i="13" s="1"/>
  <c r="O219" i="13"/>
  <c r="N219" i="13"/>
  <c r="AO25" i="13" s="1"/>
  <c r="K219" i="13"/>
  <c r="J219" i="13"/>
  <c r="Q218" i="13"/>
  <c r="AW25" i="13" s="1"/>
  <c r="O216" i="13"/>
  <c r="AJ25" i="13" s="1"/>
  <c r="K216" i="13"/>
  <c r="J216" i="13"/>
  <c r="N216" i="13" s="1"/>
  <c r="O215" i="13"/>
  <c r="K215" i="13"/>
  <c r="J215" i="13"/>
  <c r="N215" i="13" s="1"/>
  <c r="AC25" i="13" s="1"/>
  <c r="J211" i="13"/>
  <c r="Q210" i="13" s="1"/>
  <c r="AY24" i="13" s="1"/>
  <c r="K210" i="13"/>
  <c r="J210" i="13"/>
  <c r="K209" i="13"/>
  <c r="O209" i="13" s="1"/>
  <c r="AP24" i="13" s="1"/>
  <c r="J209" i="13"/>
  <c r="N206" i="13"/>
  <c r="AI24" i="13" s="1"/>
  <c r="K206" i="13"/>
  <c r="J206" i="13"/>
  <c r="O206" i="13" s="1"/>
  <c r="AJ24" i="13" s="1"/>
  <c r="N205" i="13"/>
  <c r="K205" i="13"/>
  <c r="J205" i="13"/>
  <c r="O205" i="13" s="1"/>
  <c r="J201" i="13"/>
  <c r="Q200" i="13"/>
  <c r="AY23" i="13" s="1"/>
  <c r="N200" i="13"/>
  <c r="AS23" i="13" s="1"/>
  <c r="K200" i="13"/>
  <c r="J200" i="13"/>
  <c r="Q199" i="13" s="1"/>
  <c r="O199" i="13"/>
  <c r="AP23" i="13" s="1"/>
  <c r="N199" i="13"/>
  <c r="K199" i="13"/>
  <c r="J199" i="13"/>
  <c r="Q198" i="13"/>
  <c r="O196" i="13"/>
  <c r="K196" i="13"/>
  <c r="J196" i="13"/>
  <c r="N196" i="13" s="1"/>
  <c r="AI23" i="13" s="1"/>
  <c r="O195" i="13"/>
  <c r="AD23" i="13" s="1"/>
  <c r="K195" i="13"/>
  <c r="J195" i="13"/>
  <c r="N195" i="13" s="1"/>
  <c r="J191" i="13"/>
  <c r="Q190" i="13" s="1"/>
  <c r="AY22" i="13" s="1"/>
  <c r="K190" i="13"/>
  <c r="J190" i="13"/>
  <c r="K189" i="13"/>
  <c r="O189" i="13" s="1"/>
  <c r="AP22" i="13" s="1"/>
  <c r="J189" i="13"/>
  <c r="N186" i="13"/>
  <c r="K186" i="13"/>
  <c r="J186" i="13"/>
  <c r="O186" i="13" s="1"/>
  <c r="N185" i="13"/>
  <c r="AC22" i="13" s="1"/>
  <c r="K185" i="13"/>
  <c r="J185" i="13"/>
  <c r="O185" i="13" s="1"/>
  <c r="AD22" i="13" s="1"/>
  <c r="J181" i="13"/>
  <c r="Q180" i="13"/>
  <c r="N180" i="13"/>
  <c r="K180" i="13"/>
  <c r="J180" i="13"/>
  <c r="Q179" i="13" s="1"/>
  <c r="O179" i="13"/>
  <c r="N179" i="13"/>
  <c r="AO21" i="13" s="1"/>
  <c r="K179" i="13"/>
  <c r="J179" i="13"/>
  <c r="Q178" i="13"/>
  <c r="AW21" i="13" s="1"/>
  <c r="O176" i="13"/>
  <c r="AJ21" i="13" s="1"/>
  <c r="K176" i="13"/>
  <c r="J176" i="13"/>
  <c r="N176" i="13" s="1"/>
  <c r="O175" i="13"/>
  <c r="AD21" i="13" s="1"/>
  <c r="K175" i="13"/>
  <c r="J175" i="13"/>
  <c r="N175" i="13" s="1"/>
  <c r="AC21" i="13" s="1"/>
  <c r="J171" i="13"/>
  <c r="K170" i="13"/>
  <c r="J170" i="13"/>
  <c r="K169" i="13"/>
  <c r="O169" i="13" s="1"/>
  <c r="J169" i="13"/>
  <c r="N166" i="13"/>
  <c r="K166" i="13"/>
  <c r="J166" i="13"/>
  <c r="O166" i="13" s="1"/>
  <c r="AJ20" i="13" s="1"/>
  <c r="N165" i="13"/>
  <c r="AC20" i="13" s="1"/>
  <c r="K165" i="13"/>
  <c r="J165" i="13"/>
  <c r="O165" i="13" s="1"/>
  <c r="J161" i="13"/>
  <c r="Q160" i="13"/>
  <c r="N160" i="13"/>
  <c r="AS19" i="13" s="1"/>
  <c r="K160" i="13"/>
  <c r="O160" i="13" s="1"/>
  <c r="J160" i="13"/>
  <c r="Q159" i="13" s="1"/>
  <c r="O159" i="13"/>
  <c r="N159" i="13"/>
  <c r="AO19" i="13" s="1"/>
  <c r="K159" i="13"/>
  <c r="J159" i="13"/>
  <c r="Q158" i="13"/>
  <c r="AW19" i="13" s="1"/>
  <c r="O156" i="13"/>
  <c r="AJ19" i="13" s="1"/>
  <c r="K156" i="13"/>
  <c r="J156" i="13"/>
  <c r="N156" i="13" s="1"/>
  <c r="O155" i="13"/>
  <c r="K155" i="13"/>
  <c r="J155" i="13"/>
  <c r="N155" i="13" s="1"/>
  <c r="AC19" i="13" s="1"/>
  <c r="J151" i="13"/>
  <c r="K150" i="13"/>
  <c r="J150" i="13"/>
  <c r="K149" i="13"/>
  <c r="O149" i="13" s="1"/>
  <c r="J149" i="13"/>
  <c r="N146" i="13"/>
  <c r="K146" i="13"/>
  <c r="J146" i="13"/>
  <c r="O146" i="13" s="1"/>
  <c r="AJ18" i="13" s="1"/>
  <c r="N145" i="13"/>
  <c r="AC18" i="13" s="1"/>
  <c r="K145" i="13"/>
  <c r="J145" i="13"/>
  <c r="O145" i="13" s="1"/>
  <c r="AD18" i="13" s="1"/>
  <c r="J141" i="13"/>
  <c r="Q140" i="13"/>
  <c r="N140" i="13"/>
  <c r="K140" i="13"/>
  <c r="O140" i="13" s="1"/>
  <c r="J140" i="13"/>
  <c r="Q139" i="13" s="1"/>
  <c r="O139" i="13"/>
  <c r="N139" i="13"/>
  <c r="AO17" i="13" s="1"/>
  <c r="K139" i="13"/>
  <c r="J139" i="13"/>
  <c r="Q138" i="13"/>
  <c r="AW17" i="13" s="1"/>
  <c r="O136" i="13"/>
  <c r="AJ17" i="13" s="1"/>
  <c r="K136" i="13"/>
  <c r="J136" i="13"/>
  <c r="N136" i="13" s="1"/>
  <c r="O135" i="13"/>
  <c r="K135" i="13"/>
  <c r="J135" i="13"/>
  <c r="N135" i="13" s="1"/>
  <c r="J131" i="13"/>
  <c r="Q130" i="13" s="1"/>
  <c r="K130" i="13"/>
  <c r="J130" i="13"/>
  <c r="K129" i="13"/>
  <c r="O129" i="13" s="1"/>
  <c r="J129" i="13"/>
  <c r="N126" i="13"/>
  <c r="AI16" i="13" s="1"/>
  <c r="K126" i="13"/>
  <c r="J126" i="13"/>
  <c r="O126" i="13" s="1"/>
  <c r="N125" i="13"/>
  <c r="K125" i="13"/>
  <c r="J125" i="13"/>
  <c r="O125" i="13" s="1"/>
  <c r="J121" i="13"/>
  <c r="Q120" i="13"/>
  <c r="N120" i="13"/>
  <c r="K120" i="13"/>
  <c r="O120" i="13" s="1"/>
  <c r="J120" i="13"/>
  <c r="Q119" i="13" s="1"/>
  <c r="O119" i="13"/>
  <c r="N119" i="13"/>
  <c r="AO13" i="13" s="1"/>
  <c r="K119" i="13"/>
  <c r="J119" i="13"/>
  <c r="Q118" i="13"/>
  <c r="AW13" i="13" s="1"/>
  <c r="O116" i="13"/>
  <c r="AG13" i="13" s="1"/>
  <c r="K116" i="13"/>
  <c r="J116" i="13"/>
  <c r="N116" i="13" s="1"/>
  <c r="AF13" i="13" s="1"/>
  <c r="O115" i="13"/>
  <c r="K115" i="13"/>
  <c r="J115" i="13"/>
  <c r="N115" i="13" s="1"/>
  <c r="AC13" i="13" s="1"/>
  <c r="J111" i="13"/>
  <c r="Q110" i="13" s="1"/>
  <c r="AY12" i="13" s="1"/>
  <c r="K110" i="13"/>
  <c r="J110" i="13"/>
  <c r="K109" i="13"/>
  <c r="O109" i="13" s="1"/>
  <c r="J109" i="13"/>
  <c r="N106" i="13"/>
  <c r="AF12" i="13" s="1"/>
  <c r="K106" i="13"/>
  <c r="J106" i="13"/>
  <c r="O106" i="13" s="1"/>
  <c r="AG12" i="13" s="1"/>
  <c r="N105" i="13"/>
  <c r="K105" i="13"/>
  <c r="J105" i="13"/>
  <c r="O105" i="13" s="1"/>
  <c r="J101" i="13"/>
  <c r="Q100" i="13"/>
  <c r="AY11" i="13" s="1"/>
  <c r="N100" i="13"/>
  <c r="AQ11" i="13" s="1"/>
  <c r="K100" i="13"/>
  <c r="O100" i="13" s="1"/>
  <c r="J100" i="13"/>
  <c r="Q99" i="13" s="1"/>
  <c r="O99" i="13"/>
  <c r="AP11" i="13" s="1"/>
  <c r="N99" i="13"/>
  <c r="K99" i="13"/>
  <c r="J99" i="13"/>
  <c r="Q98" i="13"/>
  <c r="O96" i="13"/>
  <c r="K96" i="13"/>
  <c r="J96" i="13"/>
  <c r="N96" i="13" s="1"/>
  <c r="AF11" i="13" s="1"/>
  <c r="O95" i="13"/>
  <c r="AD11" i="13" s="1"/>
  <c r="K95" i="13"/>
  <c r="J95" i="13"/>
  <c r="N95" i="13" s="1"/>
  <c r="J91" i="13"/>
  <c r="K90" i="13"/>
  <c r="J90" i="13"/>
  <c r="K89" i="13"/>
  <c r="O89" i="13" s="1"/>
  <c r="AP10" i="13" s="1"/>
  <c r="J89" i="13"/>
  <c r="N86" i="13"/>
  <c r="AF10" i="13" s="1"/>
  <c r="K86" i="13"/>
  <c r="J86" i="13"/>
  <c r="O86" i="13" s="1"/>
  <c r="N85" i="13"/>
  <c r="K85" i="13"/>
  <c r="J85" i="13"/>
  <c r="O85" i="13" s="1"/>
  <c r="AD10" i="13" s="1"/>
  <c r="J81" i="13"/>
  <c r="Q80" i="13"/>
  <c r="N80" i="13"/>
  <c r="AQ9" i="13" s="1"/>
  <c r="K80" i="13"/>
  <c r="O80" i="13" s="1"/>
  <c r="J80" i="13"/>
  <c r="Q79" i="13" s="1"/>
  <c r="O79" i="13"/>
  <c r="N79" i="13"/>
  <c r="AO9" i="13" s="1"/>
  <c r="K79" i="13"/>
  <c r="J79" i="13"/>
  <c r="Q78" i="13"/>
  <c r="AW9" i="13" s="1"/>
  <c r="O76" i="13"/>
  <c r="AG9" i="13" s="1"/>
  <c r="K76" i="13"/>
  <c r="J76" i="13"/>
  <c r="N76" i="13" s="1"/>
  <c r="K75" i="13"/>
  <c r="J75" i="13"/>
  <c r="N75" i="13" s="1"/>
  <c r="AC9" i="13" s="1"/>
  <c r="J71" i="13"/>
  <c r="K70" i="13"/>
  <c r="J70" i="13"/>
  <c r="K69" i="13"/>
  <c r="J69" i="13"/>
  <c r="N66" i="13"/>
  <c r="AF8" i="13" s="1"/>
  <c r="K66" i="13"/>
  <c r="J66" i="13"/>
  <c r="O66" i="13" s="1"/>
  <c r="N65" i="13"/>
  <c r="K65" i="13"/>
  <c r="J65" i="13"/>
  <c r="O65" i="13" s="1"/>
  <c r="AD8" i="13" s="1"/>
  <c r="J61" i="13"/>
  <c r="Q60" i="13"/>
  <c r="AY7" i="13" s="1"/>
  <c r="N60" i="13"/>
  <c r="AQ7" i="13" s="1"/>
  <c r="K60" i="13"/>
  <c r="O60" i="13" s="1"/>
  <c r="J60" i="13"/>
  <c r="Q59" i="13" s="1"/>
  <c r="O59" i="13"/>
  <c r="AP7" i="13" s="1"/>
  <c r="N59" i="13"/>
  <c r="K59" i="13"/>
  <c r="J59" i="13"/>
  <c r="Q58" i="13"/>
  <c r="O56" i="13"/>
  <c r="K56" i="13"/>
  <c r="J56" i="13"/>
  <c r="N56" i="13" s="1"/>
  <c r="AF7" i="13" s="1"/>
  <c r="K55" i="13"/>
  <c r="J55" i="13"/>
  <c r="J51" i="13"/>
  <c r="K50" i="13"/>
  <c r="O50" i="13" s="1"/>
  <c r="J50" i="13"/>
  <c r="K49" i="13"/>
  <c r="J49" i="13"/>
  <c r="N46" i="13"/>
  <c r="K46" i="13"/>
  <c r="J46" i="13"/>
  <c r="O46" i="13" s="1"/>
  <c r="AG6" i="13" s="1"/>
  <c r="N45" i="13"/>
  <c r="AC6" i="13" s="1"/>
  <c r="K45" i="13"/>
  <c r="J45" i="13"/>
  <c r="O45" i="13" s="1"/>
  <c r="AD6" i="13" s="1"/>
  <c r="J41" i="13"/>
  <c r="Q40" i="13"/>
  <c r="AY5" i="13" s="1"/>
  <c r="N40" i="13"/>
  <c r="AQ5" i="13" s="1"/>
  <c r="K40" i="13"/>
  <c r="O40" i="13" s="1"/>
  <c r="J40" i="13"/>
  <c r="AX39" i="13"/>
  <c r="AW39" i="13"/>
  <c r="AV39" i="13"/>
  <c r="AL39" i="13"/>
  <c r="AD39" i="13"/>
  <c r="N39" i="13"/>
  <c r="K39" i="13"/>
  <c r="J39" i="13"/>
  <c r="Q39" i="13" s="1"/>
  <c r="AX5" i="13" s="1"/>
  <c r="Q38" i="13"/>
  <c r="AX37" i="13"/>
  <c r="AW37" i="13"/>
  <c r="AV37" i="13"/>
  <c r="AM37" i="13"/>
  <c r="AL37" i="13"/>
  <c r="AD37" i="13"/>
  <c r="AY36" i="13"/>
  <c r="O36" i="13"/>
  <c r="N36" i="13"/>
  <c r="AF5" i="13" s="1"/>
  <c r="K36" i="13"/>
  <c r="J36" i="13"/>
  <c r="AY35" i="13"/>
  <c r="AX35" i="13"/>
  <c r="AM35" i="13"/>
  <c r="AD35" i="13"/>
  <c r="K35" i="13"/>
  <c r="J35" i="13"/>
  <c r="N35" i="13" s="1"/>
  <c r="AC5" i="13" s="1"/>
  <c r="AY33" i="13"/>
  <c r="AX33" i="13"/>
  <c r="AW33" i="13"/>
  <c r="AV33" i="13"/>
  <c r="AL33" i="13"/>
  <c r="AD33" i="13"/>
  <c r="AW32" i="13"/>
  <c r="AY31" i="13"/>
  <c r="AX31" i="13"/>
  <c r="AV31" i="13"/>
  <c r="AU31" i="13"/>
  <c r="AM31" i="13"/>
  <c r="AC31" i="13"/>
  <c r="J31" i="13"/>
  <c r="AL30" i="13"/>
  <c r="AD30" i="13"/>
  <c r="O30" i="13"/>
  <c r="AR4" i="13" s="1"/>
  <c r="N30" i="13"/>
  <c r="AQ4" i="13" s="1"/>
  <c r="K30" i="13"/>
  <c r="J30" i="13"/>
  <c r="AY29" i="13"/>
  <c r="AX29" i="13"/>
  <c r="AV29" i="13"/>
  <c r="AC29" i="13"/>
  <c r="Q29" i="13"/>
  <c r="AX4" i="13" s="1"/>
  <c r="K29" i="13"/>
  <c r="J29" i="13"/>
  <c r="N29" i="13" s="1"/>
  <c r="AX28" i="13"/>
  <c r="AT28" i="13"/>
  <c r="AS28" i="13"/>
  <c r="AP28" i="13"/>
  <c r="AO28" i="13"/>
  <c r="AJ28" i="13"/>
  <c r="AC28" i="13"/>
  <c r="AW27" i="13"/>
  <c r="AO27" i="13"/>
  <c r="AJ26" i="13"/>
  <c r="AI26" i="13"/>
  <c r="O26" i="13"/>
  <c r="AG4" i="13" s="1"/>
  <c r="N26" i="13"/>
  <c r="AF4" i="13" s="1"/>
  <c r="K26" i="13"/>
  <c r="J26" i="13"/>
  <c r="AY25" i="13"/>
  <c r="AX25" i="13"/>
  <c r="AT25" i="13"/>
  <c r="AS25" i="13"/>
  <c r="AP25" i="13"/>
  <c r="AI25" i="13"/>
  <c r="AD25" i="13"/>
  <c r="K25" i="13"/>
  <c r="O25" i="13" s="1"/>
  <c r="J25" i="13"/>
  <c r="AD24" i="13"/>
  <c r="AC24" i="13"/>
  <c r="AX23" i="13"/>
  <c r="AW23" i="13"/>
  <c r="AO23" i="13"/>
  <c r="AJ23" i="13"/>
  <c r="AC23" i="13"/>
  <c r="AJ22" i="13"/>
  <c r="AI22" i="13"/>
  <c r="AY21" i="13"/>
  <c r="AX21" i="13"/>
  <c r="AS21" i="13"/>
  <c r="AP21" i="13"/>
  <c r="AI21" i="13"/>
  <c r="J21" i="13"/>
  <c r="AP20" i="13"/>
  <c r="AI20" i="13"/>
  <c r="AD20" i="13"/>
  <c r="O20" i="13"/>
  <c r="AR3" i="13" s="1"/>
  <c r="N20" i="13"/>
  <c r="AQ3" i="13" s="1"/>
  <c r="K20" i="13"/>
  <c r="J20" i="13"/>
  <c r="AY19" i="13"/>
  <c r="AX19" i="13"/>
  <c r="AT19" i="13"/>
  <c r="AP19" i="13"/>
  <c r="AI19" i="13"/>
  <c r="AD19" i="13"/>
  <c r="O19" i="13"/>
  <c r="AP3" i="13" s="1"/>
  <c r="N19" i="13"/>
  <c r="K19" i="13"/>
  <c r="J19" i="13"/>
  <c r="Q20" i="13" s="1"/>
  <c r="AY3" i="13" s="1"/>
  <c r="AP18" i="13"/>
  <c r="AI18" i="13"/>
  <c r="Q18" i="13"/>
  <c r="AY17" i="13"/>
  <c r="AX17" i="13"/>
  <c r="AT17" i="13"/>
  <c r="AS17" i="13"/>
  <c r="AP17" i="13"/>
  <c r="AI17" i="13"/>
  <c r="AD17" i="13"/>
  <c r="AD16" i="13"/>
  <c r="AC16" i="13"/>
  <c r="K16" i="13"/>
  <c r="J16" i="13"/>
  <c r="N16" i="13" s="1"/>
  <c r="AF3" i="13" s="1"/>
  <c r="AY15" i="13"/>
  <c r="AX15" i="13"/>
  <c r="AW15" i="13"/>
  <c r="AR15" i="13"/>
  <c r="AP15" i="13"/>
  <c r="AO15" i="13"/>
  <c r="K15" i="13"/>
  <c r="J15" i="13"/>
  <c r="AO14" i="13"/>
  <c r="AY13" i="13"/>
  <c r="AX13" i="13"/>
  <c r="AR13" i="13"/>
  <c r="AQ13" i="13"/>
  <c r="AP13" i="13"/>
  <c r="AD13" i="13"/>
  <c r="AP12" i="13"/>
  <c r="AD12" i="13"/>
  <c r="AC12" i="13"/>
  <c r="AX11" i="13"/>
  <c r="AW11" i="13"/>
  <c r="AR11" i="13"/>
  <c r="AO11" i="13"/>
  <c r="AG11" i="13"/>
  <c r="AC11" i="13"/>
  <c r="J11" i="13"/>
  <c r="Q10" i="13" s="1"/>
  <c r="AG10" i="13"/>
  <c r="AC10" i="13"/>
  <c r="O10" i="13"/>
  <c r="N10" i="13"/>
  <c r="K10" i="13"/>
  <c r="J10" i="13"/>
  <c r="AY9" i="13"/>
  <c r="AX9" i="13"/>
  <c r="AR9" i="13"/>
  <c r="AP9" i="13"/>
  <c r="AF9" i="13"/>
  <c r="K9" i="13"/>
  <c r="O9" i="13" s="1"/>
  <c r="J9" i="13"/>
  <c r="AG8" i="13"/>
  <c r="AC8" i="13"/>
  <c r="AX7" i="13"/>
  <c r="AW7" i="13"/>
  <c r="AR7" i="13"/>
  <c r="AO7" i="13"/>
  <c r="AG7" i="13"/>
  <c r="AR6" i="13"/>
  <c r="AF6" i="13"/>
  <c r="K6" i="13"/>
  <c r="J6" i="13"/>
  <c r="N6" i="13" s="1"/>
  <c r="AF2" i="13" s="1"/>
  <c r="AW5" i="13"/>
  <c r="AR5" i="13"/>
  <c r="AO5" i="13"/>
  <c r="AG5" i="13"/>
  <c r="K5" i="13"/>
  <c r="J5" i="13"/>
  <c r="AO4" i="13"/>
  <c r="AD4" i="13"/>
  <c r="AW3" i="13"/>
  <c r="AO3" i="13"/>
  <c r="AR2" i="13"/>
  <c r="O381" i="12"/>
  <c r="N381" i="12"/>
  <c r="L381" i="12"/>
  <c r="K381" i="12"/>
  <c r="O380" i="12"/>
  <c r="N380" i="12"/>
  <c r="L380" i="12"/>
  <c r="K380" i="12"/>
  <c r="O379" i="12"/>
  <c r="N379" i="12"/>
  <c r="L379" i="12"/>
  <c r="K379" i="12"/>
  <c r="O378" i="12"/>
  <c r="N378" i="12"/>
  <c r="L378" i="12"/>
  <c r="K378" i="12"/>
  <c r="O377" i="12"/>
  <c r="N377" i="12"/>
  <c r="L377" i="12"/>
  <c r="K377" i="12"/>
  <c r="O376" i="12"/>
  <c r="N376" i="12"/>
  <c r="L376" i="12"/>
  <c r="K376" i="12"/>
  <c r="O375" i="12"/>
  <c r="N375" i="12"/>
  <c r="L375" i="12"/>
  <c r="K375" i="12"/>
  <c r="O371" i="12"/>
  <c r="N371" i="12"/>
  <c r="L371" i="12"/>
  <c r="K371" i="12"/>
  <c r="O370" i="12"/>
  <c r="N370" i="12"/>
  <c r="L370" i="12"/>
  <c r="K370" i="12"/>
  <c r="O369" i="12"/>
  <c r="N369" i="12"/>
  <c r="L369" i="12"/>
  <c r="K369" i="12"/>
  <c r="O368" i="12"/>
  <c r="N368" i="12"/>
  <c r="L368" i="12"/>
  <c r="K368" i="12"/>
  <c r="O367" i="12"/>
  <c r="N367" i="12"/>
  <c r="L367" i="12"/>
  <c r="K367" i="12"/>
  <c r="O366" i="12"/>
  <c r="N366" i="12"/>
  <c r="L366" i="12"/>
  <c r="K366" i="12"/>
  <c r="O365" i="12"/>
  <c r="N365" i="12"/>
  <c r="L365" i="12"/>
  <c r="K365" i="12"/>
  <c r="O361" i="12"/>
  <c r="N361" i="12"/>
  <c r="L361" i="12"/>
  <c r="K361" i="12"/>
  <c r="O360" i="12"/>
  <c r="N360" i="12"/>
  <c r="L360" i="12"/>
  <c r="K360" i="12"/>
  <c r="L359" i="12"/>
  <c r="K359" i="12"/>
  <c r="O359" i="12" s="1"/>
  <c r="O358" i="12"/>
  <c r="N358" i="12"/>
  <c r="L358" i="12"/>
  <c r="K358" i="12"/>
  <c r="O357" i="12"/>
  <c r="N357" i="12"/>
  <c r="L357" i="12"/>
  <c r="K357" i="12"/>
  <c r="O356" i="12"/>
  <c r="N356" i="12"/>
  <c r="L356" i="12"/>
  <c r="K356" i="12"/>
  <c r="O355" i="12"/>
  <c r="N355" i="12"/>
  <c r="L355" i="12"/>
  <c r="K355" i="12"/>
  <c r="O351" i="12"/>
  <c r="N351" i="12"/>
  <c r="L351" i="12"/>
  <c r="K351" i="12"/>
  <c r="O350" i="12"/>
  <c r="N350" i="12"/>
  <c r="L350" i="12"/>
  <c r="K350" i="12"/>
  <c r="O349" i="12"/>
  <c r="N349" i="12"/>
  <c r="L349" i="12"/>
  <c r="K349" i="12"/>
  <c r="O348" i="12"/>
  <c r="N348" i="12"/>
  <c r="L348" i="12"/>
  <c r="K348" i="12"/>
  <c r="O347" i="12"/>
  <c r="N347" i="12"/>
  <c r="L347" i="12"/>
  <c r="K347" i="12"/>
  <c r="O346" i="12"/>
  <c r="N346" i="12"/>
  <c r="L346" i="12"/>
  <c r="K346" i="12"/>
  <c r="O345" i="12"/>
  <c r="N345" i="12"/>
  <c r="L345" i="12"/>
  <c r="K345" i="12"/>
  <c r="O341" i="12"/>
  <c r="AN39" i="12" s="1"/>
  <c r="N341" i="12"/>
  <c r="L341" i="12"/>
  <c r="K341" i="12"/>
  <c r="O340" i="12"/>
  <c r="N340" i="12"/>
  <c r="L340" i="12"/>
  <c r="K340" i="12"/>
  <c r="O339" i="12"/>
  <c r="AJ39" i="12" s="1"/>
  <c r="N339" i="12"/>
  <c r="L339" i="12"/>
  <c r="K339" i="12"/>
  <c r="O338" i="12"/>
  <c r="N338" i="12"/>
  <c r="L338" i="12"/>
  <c r="K338" i="12"/>
  <c r="O337" i="12"/>
  <c r="AF39" i="12" s="1"/>
  <c r="N337" i="12"/>
  <c r="L337" i="12"/>
  <c r="K337" i="12"/>
  <c r="O336" i="12"/>
  <c r="N336" i="12"/>
  <c r="L336" i="12"/>
  <c r="K336" i="12"/>
  <c r="O335" i="12"/>
  <c r="AB39" i="12" s="1"/>
  <c r="N335" i="12"/>
  <c r="L335" i="12"/>
  <c r="K335" i="12"/>
  <c r="O331" i="12"/>
  <c r="N331" i="12"/>
  <c r="L331" i="12"/>
  <c r="K331" i="12"/>
  <c r="O330" i="12"/>
  <c r="W45" i="12" s="1"/>
  <c r="N330" i="12"/>
  <c r="V45" i="12" s="1"/>
  <c r="L330" i="12"/>
  <c r="K330" i="12"/>
  <c r="O329" i="12"/>
  <c r="N329" i="12"/>
  <c r="L329" i="12"/>
  <c r="K329" i="12"/>
  <c r="O328" i="12"/>
  <c r="W43" i="12" s="1"/>
  <c r="N328" i="12"/>
  <c r="L328" i="12"/>
  <c r="K328" i="12"/>
  <c r="O327" i="12"/>
  <c r="N327" i="12"/>
  <c r="L327" i="12"/>
  <c r="K327" i="12"/>
  <c r="O326" i="12"/>
  <c r="W41" i="12" s="1"/>
  <c r="N326" i="12"/>
  <c r="L326" i="12"/>
  <c r="K326" i="12"/>
  <c r="O325" i="12"/>
  <c r="N325" i="12"/>
  <c r="L325" i="12"/>
  <c r="K325" i="12"/>
  <c r="O321" i="12"/>
  <c r="AN37" i="12" s="1"/>
  <c r="N321" i="12"/>
  <c r="L321" i="12"/>
  <c r="K321" i="12"/>
  <c r="O320" i="12"/>
  <c r="N320" i="12"/>
  <c r="L320" i="12"/>
  <c r="K320" i="12"/>
  <c r="O319" i="12"/>
  <c r="AJ37" i="12" s="1"/>
  <c r="N319" i="12"/>
  <c r="L319" i="12"/>
  <c r="K319" i="12"/>
  <c r="O318" i="12"/>
  <c r="N318" i="12"/>
  <c r="L318" i="12"/>
  <c r="K318" i="12"/>
  <c r="O317" i="12"/>
  <c r="AF37" i="12" s="1"/>
  <c r="N317" i="12"/>
  <c r="L317" i="12"/>
  <c r="K317" i="12"/>
  <c r="O316" i="12"/>
  <c r="N316" i="12"/>
  <c r="L316" i="12"/>
  <c r="K316" i="12"/>
  <c r="O315" i="12"/>
  <c r="AB37" i="12" s="1"/>
  <c r="N315" i="12"/>
  <c r="L315" i="12"/>
  <c r="K315" i="12"/>
  <c r="O311" i="12"/>
  <c r="N311" i="12"/>
  <c r="L311" i="12"/>
  <c r="K311" i="12"/>
  <c r="O310" i="12"/>
  <c r="AL36" i="12" s="1"/>
  <c r="N310" i="12"/>
  <c r="L310" i="12"/>
  <c r="K310" i="12"/>
  <c r="O309" i="12"/>
  <c r="N309" i="12"/>
  <c r="L309" i="12"/>
  <c r="K309" i="12"/>
  <c r="O308" i="12"/>
  <c r="AH36" i="12" s="1"/>
  <c r="N308" i="12"/>
  <c r="L308" i="12"/>
  <c r="K308" i="12"/>
  <c r="O307" i="12"/>
  <c r="N307" i="12"/>
  <c r="L307" i="12"/>
  <c r="K307" i="12"/>
  <c r="O306" i="12"/>
  <c r="AD36" i="12" s="1"/>
  <c r="N306" i="12"/>
  <c r="L306" i="12"/>
  <c r="K306" i="12"/>
  <c r="O305" i="12"/>
  <c r="N305" i="12"/>
  <c r="L305" i="12"/>
  <c r="K305" i="12"/>
  <c r="O301" i="12"/>
  <c r="AN35" i="12" s="1"/>
  <c r="N301" i="12"/>
  <c r="L301" i="12"/>
  <c r="K301" i="12"/>
  <c r="O300" i="12"/>
  <c r="N300" i="12"/>
  <c r="L300" i="12"/>
  <c r="K300" i="12"/>
  <c r="O299" i="12"/>
  <c r="AJ35" i="12" s="1"/>
  <c r="N299" i="12"/>
  <c r="L299" i="12"/>
  <c r="K299" i="12"/>
  <c r="O298" i="12"/>
  <c r="N298" i="12"/>
  <c r="L298" i="12"/>
  <c r="K298" i="12"/>
  <c r="O297" i="12"/>
  <c r="AF35" i="12" s="1"/>
  <c r="N297" i="12"/>
  <c r="L297" i="12"/>
  <c r="K297" i="12"/>
  <c r="O296" i="12"/>
  <c r="N296" i="12"/>
  <c r="L296" i="12"/>
  <c r="K296" i="12"/>
  <c r="O295" i="12"/>
  <c r="AB35" i="12" s="1"/>
  <c r="N295" i="12"/>
  <c r="L295" i="12"/>
  <c r="K295" i="12"/>
  <c r="O291" i="12"/>
  <c r="AN34" i="12" s="1"/>
  <c r="N291" i="12"/>
  <c r="L291" i="12"/>
  <c r="K291" i="12"/>
  <c r="O290" i="12"/>
  <c r="N290" i="12"/>
  <c r="L290" i="12"/>
  <c r="K290" i="12"/>
  <c r="O289" i="12"/>
  <c r="AJ34" i="12" s="1"/>
  <c r="N289" i="12"/>
  <c r="L289" i="12"/>
  <c r="K289" i="12"/>
  <c r="O288" i="12"/>
  <c r="N288" i="12"/>
  <c r="L288" i="12"/>
  <c r="K288" i="12"/>
  <c r="O287" i="12"/>
  <c r="AF34" i="12" s="1"/>
  <c r="N287" i="12"/>
  <c r="L287" i="12"/>
  <c r="K287" i="12"/>
  <c r="O286" i="12"/>
  <c r="N286" i="12"/>
  <c r="L286" i="12"/>
  <c r="K286" i="12"/>
  <c r="O285" i="12"/>
  <c r="AB34" i="12" s="1"/>
  <c r="N285" i="12"/>
  <c r="L285" i="12"/>
  <c r="K285" i="12"/>
  <c r="O281" i="12"/>
  <c r="AN33" i="12" s="1"/>
  <c r="N281" i="12"/>
  <c r="L281" i="12"/>
  <c r="K281" i="12"/>
  <c r="O280" i="12"/>
  <c r="N280" i="12"/>
  <c r="L280" i="12"/>
  <c r="K280" i="12"/>
  <c r="O279" i="12"/>
  <c r="AJ33" i="12" s="1"/>
  <c r="N279" i="12"/>
  <c r="L279" i="12"/>
  <c r="K279" i="12"/>
  <c r="O278" i="12"/>
  <c r="N278" i="12"/>
  <c r="L278" i="12"/>
  <c r="K278" i="12"/>
  <c r="O277" i="12"/>
  <c r="AF33" i="12" s="1"/>
  <c r="N277" i="12"/>
  <c r="L277" i="12"/>
  <c r="K277" i="12"/>
  <c r="O276" i="12"/>
  <c r="N276" i="12"/>
  <c r="L276" i="12"/>
  <c r="K276" i="12"/>
  <c r="O275" i="12"/>
  <c r="AB33" i="12" s="1"/>
  <c r="N275" i="12"/>
  <c r="L275" i="12"/>
  <c r="K275" i="12"/>
  <c r="O271" i="12"/>
  <c r="AN32" i="12" s="1"/>
  <c r="N271" i="12"/>
  <c r="L271" i="12"/>
  <c r="K271" i="12"/>
  <c r="O270" i="12"/>
  <c r="N270" i="12"/>
  <c r="L270" i="12"/>
  <c r="K270" i="12"/>
  <c r="O269" i="12"/>
  <c r="AJ32" i="12" s="1"/>
  <c r="N269" i="12"/>
  <c r="L269" i="12"/>
  <c r="K269" i="12"/>
  <c r="O268" i="12"/>
  <c r="N268" i="12"/>
  <c r="L268" i="12"/>
  <c r="K268" i="12"/>
  <c r="O267" i="12"/>
  <c r="AF32" i="12" s="1"/>
  <c r="N267" i="12"/>
  <c r="L267" i="12"/>
  <c r="K267" i="12"/>
  <c r="O266" i="12"/>
  <c r="N266" i="12"/>
  <c r="L266" i="12"/>
  <c r="K266" i="12"/>
  <c r="O265" i="12"/>
  <c r="AB32" i="12" s="1"/>
  <c r="N265" i="12"/>
  <c r="L265" i="12"/>
  <c r="K265" i="12"/>
  <c r="O261" i="12"/>
  <c r="AN31" i="12" s="1"/>
  <c r="N261" i="12"/>
  <c r="L261" i="12"/>
  <c r="K261" i="12"/>
  <c r="O260" i="12"/>
  <c r="N260" i="12"/>
  <c r="L260" i="12"/>
  <c r="K260" i="12"/>
  <c r="O259" i="12"/>
  <c r="AJ31" i="12" s="1"/>
  <c r="N259" i="12"/>
  <c r="L259" i="12"/>
  <c r="K259" i="12"/>
  <c r="O258" i="12"/>
  <c r="N258" i="12"/>
  <c r="L258" i="12"/>
  <c r="K258" i="12"/>
  <c r="O257" i="12"/>
  <c r="AF31" i="12" s="1"/>
  <c r="N257" i="12"/>
  <c r="L257" i="12"/>
  <c r="K257" i="12"/>
  <c r="O256" i="12"/>
  <c r="N256" i="12"/>
  <c r="L256" i="12"/>
  <c r="K256" i="12"/>
  <c r="O255" i="12"/>
  <c r="AB31" i="12" s="1"/>
  <c r="N255" i="12"/>
  <c r="L255" i="12"/>
  <c r="K255" i="12"/>
  <c r="O251" i="12"/>
  <c r="AN30" i="12" s="1"/>
  <c r="N251" i="12"/>
  <c r="L251" i="12"/>
  <c r="K251" i="12"/>
  <c r="O250" i="12"/>
  <c r="N250" i="12"/>
  <c r="L250" i="12"/>
  <c r="K250" i="12"/>
  <c r="O249" i="12"/>
  <c r="AJ30" i="12" s="1"/>
  <c r="N249" i="12"/>
  <c r="L249" i="12"/>
  <c r="K249" i="12"/>
  <c r="O248" i="12"/>
  <c r="N248" i="12"/>
  <c r="L248" i="12"/>
  <c r="K248" i="12"/>
  <c r="O247" i="12"/>
  <c r="AF30" i="12" s="1"/>
  <c r="N247" i="12"/>
  <c r="L247" i="12"/>
  <c r="K247" i="12"/>
  <c r="O246" i="12"/>
  <c r="N246" i="12"/>
  <c r="L246" i="12"/>
  <c r="K246" i="12"/>
  <c r="O245" i="12"/>
  <c r="AB30" i="12" s="1"/>
  <c r="N245" i="12"/>
  <c r="L245" i="12"/>
  <c r="K245" i="12"/>
  <c r="O241" i="12"/>
  <c r="AN29" i="12" s="1"/>
  <c r="N241" i="12"/>
  <c r="L241" i="12"/>
  <c r="K241" i="12"/>
  <c r="O240" i="12"/>
  <c r="N240" i="12"/>
  <c r="L240" i="12"/>
  <c r="K240" i="12"/>
  <c r="O239" i="12"/>
  <c r="AJ29" i="12" s="1"/>
  <c r="N239" i="12"/>
  <c r="L239" i="12"/>
  <c r="K239" i="12"/>
  <c r="O238" i="12"/>
  <c r="N238" i="12"/>
  <c r="L238" i="12"/>
  <c r="K238" i="12"/>
  <c r="O237" i="12"/>
  <c r="AF29" i="12" s="1"/>
  <c r="N237" i="12"/>
  <c r="L237" i="12"/>
  <c r="K237" i="12"/>
  <c r="O236" i="12"/>
  <c r="N236" i="12"/>
  <c r="L236" i="12"/>
  <c r="K236" i="12"/>
  <c r="O235" i="12"/>
  <c r="AB29" i="12" s="1"/>
  <c r="N235" i="12"/>
  <c r="L235" i="12"/>
  <c r="K235" i="12"/>
  <c r="O231" i="12"/>
  <c r="AN26" i="12" s="1"/>
  <c r="N231" i="12"/>
  <c r="L231" i="12"/>
  <c r="K231" i="12"/>
  <c r="O230" i="12"/>
  <c r="N230" i="12"/>
  <c r="L230" i="12"/>
  <c r="K230" i="12"/>
  <c r="O229" i="12"/>
  <c r="AJ26" i="12" s="1"/>
  <c r="N229" i="12"/>
  <c r="L229" i="12"/>
  <c r="K229" i="12"/>
  <c r="O228" i="12"/>
  <c r="N228" i="12"/>
  <c r="L228" i="12"/>
  <c r="K228" i="12"/>
  <c r="O227" i="12"/>
  <c r="AF26" i="12" s="1"/>
  <c r="N227" i="12"/>
  <c r="L227" i="12"/>
  <c r="K227" i="12"/>
  <c r="O226" i="12"/>
  <c r="N226" i="12"/>
  <c r="L226" i="12"/>
  <c r="K226" i="12"/>
  <c r="O225" i="12"/>
  <c r="AB26" i="12" s="1"/>
  <c r="N225" i="12"/>
  <c r="L225" i="12"/>
  <c r="K225" i="12"/>
  <c r="O221" i="12"/>
  <c r="N221" i="12"/>
  <c r="L221" i="12"/>
  <c r="K221" i="12"/>
  <c r="O220" i="12"/>
  <c r="AL25" i="12" s="1"/>
  <c r="N220" i="12"/>
  <c r="L220" i="12"/>
  <c r="K220" i="12"/>
  <c r="O219" i="12"/>
  <c r="N219" i="12"/>
  <c r="L219" i="12"/>
  <c r="K219" i="12"/>
  <c r="O218" i="12"/>
  <c r="AH25" i="12" s="1"/>
  <c r="N218" i="12"/>
  <c r="L218" i="12"/>
  <c r="K218" i="12"/>
  <c r="O217" i="12"/>
  <c r="N217" i="12"/>
  <c r="L217" i="12"/>
  <c r="K217" i="12"/>
  <c r="O216" i="12"/>
  <c r="AD25" i="12" s="1"/>
  <c r="N216" i="12"/>
  <c r="L216" i="12"/>
  <c r="K216" i="12"/>
  <c r="O215" i="12"/>
  <c r="N215" i="12"/>
  <c r="L215" i="12"/>
  <c r="K215" i="12"/>
  <c r="O211" i="12"/>
  <c r="AN24" i="12" s="1"/>
  <c r="N211" i="12"/>
  <c r="L211" i="12"/>
  <c r="K211" i="12"/>
  <c r="O210" i="12"/>
  <c r="N210" i="12"/>
  <c r="L210" i="12"/>
  <c r="K210" i="12"/>
  <c r="O209" i="12"/>
  <c r="AJ24" i="12" s="1"/>
  <c r="N209" i="12"/>
  <c r="L209" i="12"/>
  <c r="K209" i="12"/>
  <c r="O208" i="12"/>
  <c r="N208" i="12"/>
  <c r="L208" i="12"/>
  <c r="K208" i="12"/>
  <c r="O207" i="12"/>
  <c r="AF24" i="12" s="1"/>
  <c r="N207" i="12"/>
  <c r="L207" i="12"/>
  <c r="K207" i="12"/>
  <c r="O206" i="12"/>
  <c r="N206" i="12"/>
  <c r="L206" i="12"/>
  <c r="K206" i="12"/>
  <c r="O205" i="12"/>
  <c r="AB24" i="12" s="1"/>
  <c r="N205" i="12"/>
  <c r="L205" i="12"/>
  <c r="K205" i="12"/>
  <c r="O201" i="12"/>
  <c r="AN23" i="12" s="1"/>
  <c r="N201" i="12"/>
  <c r="L201" i="12"/>
  <c r="K201" i="12"/>
  <c r="O200" i="12"/>
  <c r="N200" i="12"/>
  <c r="L200" i="12"/>
  <c r="K200" i="12"/>
  <c r="O199" i="12"/>
  <c r="AJ23" i="12" s="1"/>
  <c r="N199" i="12"/>
  <c r="L199" i="12"/>
  <c r="K199" i="12"/>
  <c r="O198" i="12"/>
  <c r="N198" i="12"/>
  <c r="L198" i="12"/>
  <c r="K198" i="12"/>
  <c r="O197" i="12"/>
  <c r="AF23" i="12" s="1"/>
  <c r="N197" i="12"/>
  <c r="L197" i="12"/>
  <c r="K197" i="12"/>
  <c r="O196" i="12"/>
  <c r="N196" i="12"/>
  <c r="L196" i="12"/>
  <c r="K196" i="12"/>
  <c r="O195" i="12"/>
  <c r="AB23" i="12" s="1"/>
  <c r="N195" i="12"/>
  <c r="L195" i="12"/>
  <c r="K195" i="12"/>
  <c r="O191" i="12"/>
  <c r="AN22" i="12" s="1"/>
  <c r="N191" i="12"/>
  <c r="L191" i="12"/>
  <c r="K191" i="12"/>
  <c r="O190" i="12"/>
  <c r="N190" i="12"/>
  <c r="L190" i="12"/>
  <c r="K190" i="12"/>
  <c r="O189" i="12"/>
  <c r="AJ22" i="12" s="1"/>
  <c r="N189" i="12"/>
  <c r="L189" i="12"/>
  <c r="K189" i="12"/>
  <c r="O188" i="12"/>
  <c r="N188" i="12"/>
  <c r="L188" i="12"/>
  <c r="K188" i="12"/>
  <c r="O187" i="12"/>
  <c r="AF22" i="12" s="1"/>
  <c r="N187" i="12"/>
  <c r="L187" i="12"/>
  <c r="K187" i="12"/>
  <c r="O186" i="12"/>
  <c r="N186" i="12"/>
  <c r="L186" i="12"/>
  <c r="K186" i="12"/>
  <c r="O185" i="12"/>
  <c r="AB22" i="12" s="1"/>
  <c r="N185" i="12"/>
  <c r="L185" i="12"/>
  <c r="K185" i="12"/>
  <c r="O181" i="12"/>
  <c r="AN21" i="12" s="1"/>
  <c r="N181" i="12"/>
  <c r="L181" i="12"/>
  <c r="K181" i="12"/>
  <c r="O180" i="12"/>
  <c r="N180" i="12"/>
  <c r="L180" i="12"/>
  <c r="K180" i="12"/>
  <c r="O179" i="12"/>
  <c r="AJ21" i="12" s="1"/>
  <c r="N179" i="12"/>
  <c r="L179" i="12"/>
  <c r="K179" i="12"/>
  <c r="O178" i="12"/>
  <c r="N178" i="12"/>
  <c r="L178" i="12"/>
  <c r="K178" i="12"/>
  <c r="O177" i="12"/>
  <c r="AF21" i="12" s="1"/>
  <c r="N177" i="12"/>
  <c r="L177" i="12"/>
  <c r="K177" i="12"/>
  <c r="O176" i="12"/>
  <c r="N176" i="12"/>
  <c r="L176" i="12"/>
  <c r="K176" i="12"/>
  <c r="O175" i="12"/>
  <c r="AB21" i="12" s="1"/>
  <c r="N175" i="12"/>
  <c r="L175" i="12"/>
  <c r="K175" i="12"/>
  <c r="O171" i="12"/>
  <c r="AN20" i="12" s="1"/>
  <c r="N171" i="12"/>
  <c r="L171" i="12"/>
  <c r="K171" i="12"/>
  <c r="O170" i="12"/>
  <c r="N170" i="12"/>
  <c r="L170" i="12"/>
  <c r="K170" i="12"/>
  <c r="O169" i="12"/>
  <c r="AJ20" i="12" s="1"/>
  <c r="N169" i="12"/>
  <c r="L169" i="12"/>
  <c r="K169" i="12"/>
  <c r="O168" i="12"/>
  <c r="N168" i="12"/>
  <c r="L168" i="12"/>
  <c r="K168" i="12"/>
  <c r="O167" i="12"/>
  <c r="AF20" i="12" s="1"/>
  <c r="N167" i="12"/>
  <c r="L167" i="12"/>
  <c r="K167" i="12"/>
  <c r="O166" i="12"/>
  <c r="N166" i="12"/>
  <c r="L166" i="12"/>
  <c r="K166" i="12"/>
  <c r="O165" i="12"/>
  <c r="AB20" i="12" s="1"/>
  <c r="N165" i="12"/>
  <c r="L165" i="12"/>
  <c r="K165" i="12"/>
  <c r="O161" i="12"/>
  <c r="U35" i="12" s="1"/>
  <c r="N161" i="12"/>
  <c r="L161" i="12"/>
  <c r="K161" i="12"/>
  <c r="O160" i="12"/>
  <c r="U34" i="12" s="1"/>
  <c r="N160" i="12"/>
  <c r="L160" i="12"/>
  <c r="K160" i="12"/>
  <c r="O159" i="12"/>
  <c r="U33" i="12" s="1"/>
  <c r="N159" i="12"/>
  <c r="L159" i="12"/>
  <c r="K159" i="12"/>
  <c r="O158" i="12"/>
  <c r="U32" i="12" s="1"/>
  <c r="N158" i="12"/>
  <c r="L158" i="12"/>
  <c r="K158" i="12"/>
  <c r="O157" i="12"/>
  <c r="U31" i="12" s="1"/>
  <c r="N157" i="12"/>
  <c r="L157" i="12"/>
  <c r="K157" i="12"/>
  <c r="O156" i="12"/>
  <c r="U30" i="12" s="1"/>
  <c r="N156" i="12"/>
  <c r="L156" i="12"/>
  <c r="K156" i="12"/>
  <c r="O155" i="12"/>
  <c r="U29" i="12" s="1"/>
  <c r="N155" i="12"/>
  <c r="L155" i="12"/>
  <c r="K155" i="12"/>
  <c r="O151" i="12"/>
  <c r="U46" i="12" s="1"/>
  <c r="N151" i="12"/>
  <c r="T46" i="12" s="1"/>
  <c r="L151" i="12"/>
  <c r="K151" i="12"/>
  <c r="O150" i="12"/>
  <c r="N150" i="12"/>
  <c r="T45" i="12" s="1"/>
  <c r="L150" i="12"/>
  <c r="K150" i="12"/>
  <c r="O149" i="12"/>
  <c r="U44" i="12" s="1"/>
  <c r="N149" i="12"/>
  <c r="T44" i="12" s="1"/>
  <c r="L149" i="12"/>
  <c r="K149" i="12"/>
  <c r="O148" i="12"/>
  <c r="U43" i="12" s="1"/>
  <c r="N148" i="12"/>
  <c r="L148" i="12"/>
  <c r="K148" i="12"/>
  <c r="O147" i="12"/>
  <c r="U42" i="12" s="1"/>
  <c r="N147" i="12"/>
  <c r="L147" i="12"/>
  <c r="K147" i="12"/>
  <c r="O146" i="12"/>
  <c r="U41" i="12" s="1"/>
  <c r="N146" i="12"/>
  <c r="L146" i="12"/>
  <c r="K146" i="12"/>
  <c r="O145" i="12"/>
  <c r="U40" i="12" s="1"/>
  <c r="N145" i="12"/>
  <c r="L145" i="12"/>
  <c r="K145" i="12"/>
  <c r="O141" i="12"/>
  <c r="AN17" i="12" s="1"/>
  <c r="N141" i="12"/>
  <c r="L141" i="12"/>
  <c r="K141" i="12"/>
  <c r="O140" i="12"/>
  <c r="N140" i="12"/>
  <c r="L140" i="12"/>
  <c r="K140" i="12"/>
  <c r="O139" i="12"/>
  <c r="AJ17" i="12" s="1"/>
  <c r="N139" i="12"/>
  <c r="L139" i="12"/>
  <c r="K139" i="12"/>
  <c r="O138" i="12"/>
  <c r="N138" i="12"/>
  <c r="L138" i="12"/>
  <c r="K138" i="12"/>
  <c r="O137" i="12"/>
  <c r="AF17" i="12" s="1"/>
  <c r="N137" i="12"/>
  <c r="L137" i="12"/>
  <c r="K137" i="12"/>
  <c r="O136" i="12"/>
  <c r="N136" i="12"/>
  <c r="L136" i="12"/>
  <c r="K136" i="12"/>
  <c r="O135" i="12"/>
  <c r="AB17" i="12" s="1"/>
  <c r="N135" i="12"/>
  <c r="L135" i="12"/>
  <c r="K135" i="12"/>
  <c r="O131" i="12"/>
  <c r="U24" i="12" s="1"/>
  <c r="N131" i="12"/>
  <c r="L131" i="12"/>
  <c r="K131" i="12"/>
  <c r="O130" i="12"/>
  <c r="U23" i="12" s="1"/>
  <c r="N130" i="12"/>
  <c r="L130" i="12"/>
  <c r="K130" i="12"/>
  <c r="O129" i="12"/>
  <c r="U22" i="12" s="1"/>
  <c r="N129" i="12"/>
  <c r="L129" i="12"/>
  <c r="K129" i="12"/>
  <c r="O128" i="12"/>
  <c r="U21" i="12" s="1"/>
  <c r="N128" i="12"/>
  <c r="L128" i="12"/>
  <c r="K128" i="12"/>
  <c r="O127" i="12"/>
  <c r="U20" i="12" s="1"/>
  <c r="N127" i="12"/>
  <c r="L127" i="12"/>
  <c r="K127" i="12"/>
  <c r="O126" i="12"/>
  <c r="U19" i="12" s="1"/>
  <c r="N126" i="12"/>
  <c r="L126" i="12"/>
  <c r="K126" i="12"/>
  <c r="O125" i="12"/>
  <c r="U18" i="12" s="1"/>
  <c r="N125" i="12"/>
  <c r="L125" i="12"/>
  <c r="K125" i="12"/>
  <c r="O121" i="12"/>
  <c r="AN13" i="12" s="1"/>
  <c r="N121" i="12"/>
  <c r="L121" i="12"/>
  <c r="K121" i="12"/>
  <c r="O120" i="12"/>
  <c r="N120" i="12"/>
  <c r="L120" i="12"/>
  <c r="K120" i="12"/>
  <c r="O119" i="12"/>
  <c r="AJ13" i="12" s="1"/>
  <c r="N119" i="12"/>
  <c r="L119" i="12"/>
  <c r="K119" i="12"/>
  <c r="O118" i="12"/>
  <c r="N118" i="12"/>
  <c r="L118" i="12"/>
  <c r="K118" i="12"/>
  <c r="O117" i="12"/>
  <c r="AF13" i="12" s="1"/>
  <c r="N117" i="12"/>
  <c r="L117" i="12"/>
  <c r="K117" i="12"/>
  <c r="O116" i="12"/>
  <c r="N116" i="12"/>
  <c r="L116" i="12"/>
  <c r="K116" i="12"/>
  <c r="O115" i="12"/>
  <c r="AB13" i="12" s="1"/>
  <c r="N115" i="12"/>
  <c r="L115" i="12"/>
  <c r="K115" i="12"/>
  <c r="O111" i="12"/>
  <c r="N111" i="12"/>
  <c r="L111" i="12"/>
  <c r="K111" i="12"/>
  <c r="O110" i="12"/>
  <c r="AL12" i="12" s="1"/>
  <c r="N110" i="12"/>
  <c r="L110" i="12"/>
  <c r="K110" i="12"/>
  <c r="O109" i="12"/>
  <c r="N109" i="12"/>
  <c r="L109" i="12"/>
  <c r="K109" i="12"/>
  <c r="O108" i="12"/>
  <c r="AH12" i="12" s="1"/>
  <c r="N108" i="12"/>
  <c r="L108" i="12"/>
  <c r="K108" i="12"/>
  <c r="O107" i="12"/>
  <c r="N107" i="12"/>
  <c r="L107" i="12"/>
  <c r="K107" i="12"/>
  <c r="O106" i="12"/>
  <c r="AD12" i="12" s="1"/>
  <c r="N106" i="12"/>
  <c r="L106" i="12"/>
  <c r="K106" i="12"/>
  <c r="O105" i="12"/>
  <c r="N105" i="12"/>
  <c r="L105" i="12"/>
  <c r="K105" i="12"/>
  <c r="O101" i="12"/>
  <c r="AN11" i="12" s="1"/>
  <c r="N101" i="12"/>
  <c r="L101" i="12"/>
  <c r="K101" i="12"/>
  <c r="O100" i="12"/>
  <c r="N100" i="12"/>
  <c r="L100" i="12"/>
  <c r="K100" i="12"/>
  <c r="O99" i="12"/>
  <c r="AJ11" i="12" s="1"/>
  <c r="N99" i="12"/>
  <c r="L99" i="12"/>
  <c r="K99" i="12"/>
  <c r="O98" i="12"/>
  <c r="N98" i="12"/>
  <c r="L98" i="12"/>
  <c r="K98" i="12"/>
  <c r="O97" i="12"/>
  <c r="AF11" i="12" s="1"/>
  <c r="N97" i="12"/>
  <c r="L97" i="12"/>
  <c r="K97" i="12"/>
  <c r="O96" i="12"/>
  <c r="N96" i="12"/>
  <c r="L96" i="12"/>
  <c r="K96" i="12"/>
  <c r="O95" i="12"/>
  <c r="AB11" i="12" s="1"/>
  <c r="N95" i="12"/>
  <c r="L95" i="12"/>
  <c r="K95" i="12"/>
  <c r="O91" i="12"/>
  <c r="AN10" i="12" s="1"/>
  <c r="N91" i="12"/>
  <c r="L91" i="12"/>
  <c r="K91" i="12"/>
  <c r="O90" i="12"/>
  <c r="N90" i="12"/>
  <c r="L90" i="12"/>
  <c r="K90" i="12"/>
  <c r="O89" i="12"/>
  <c r="AJ10" i="12" s="1"/>
  <c r="N89" i="12"/>
  <c r="L89" i="12"/>
  <c r="K89" i="12"/>
  <c r="O88" i="12"/>
  <c r="N88" i="12"/>
  <c r="L88" i="12"/>
  <c r="K88" i="12"/>
  <c r="O87" i="12"/>
  <c r="AF10" i="12" s="1"/>
  <c r="N87" i="12"/>
  <c r="L87" i="12"/>
  <c r="K87" i="12"/>
  <c r="O86" i="12"/>
  <c r="N86" i="12"/>
  <c r="L86" i="12"/>
  <c r="K86" i="12"/>
  <c r="O85" i="12"/>
  <c r="AB10" i="12" s="1"/>
  <c r="N85" i="12"/>
  <c r="L85" i="12"/>
  <c r="K85" i="12"/>
  <c r="O81" i="12"/>
  <c r="AN9" i="12" s="1"/>
  <c r="N81" i="12"/>
  <c r="L81" i="12"/>
  <c r="K81" i="12"/>
  <c r="O80" i="12"/>
  <c r="N80" i="12"/>
  <c r="L80" i="12"/>
  <c r="K80" i="12"/>
  <c r="O79" i="12"/>
  <c r="AJ9" i="12" s="1"/>
  <c r="N79" i="12"/>
  <c r="L79" i="12"/>
  <c r="K79" i="12"/>
  <c r="O78" i="12"/>
  <c r="N78" i="12"/>
  <c r="L78" i="12"/>
  <c r="K78" i="12"/>
  <c r="O77" i="12"/>
  <c r="AF9" i="12" s="1"/>
  <c r="N77" i="12"/>
  <c r="L77" i="12"/>
  <c r="K77" i="12"/>
  <c r="O76" i="12"/>
  <c r="N76" i="12"/>
  <c r="L76" i="12"/>
  <c r="K76" i="12"/>
  <c r="O75" i="12"/>
  <c r="AB9" i="12" s="1"/>
  <c r="N75" i="12"/>
  <c r="L75" i="12"/>
  <c r="K75" i="12"/>
  <c r="O71" i="12"/>
  <c r="AN8" i="12" s="1"/>
  <c r="N71" i="12"/>
  <c r="L71" i="12"/>
  <c r="K71" i="12"/>
  <c r="O70" i="12"/>
  <c r="N70" i="12"/>
  <c r="L70" i="12"/>
  <c r="K70" i="12"/>
  <c r="O69" i="12"/>
  <c r="AJ8" i="12" s="1"/>
  <c r="N69" i="12"/>
  <c r="L69" i="12"/>
  <c r="K69" i="12"/>
  <c r="O68" i="12"/>
  <c r="N68" i="12"/>
  <c r="L68" i="12"/>
  <c r="K68" i="12"/>
  <c r="O67" i="12"/>
  <c r="AF8" i="12" s="1"/>
  <c r="N67" i="12"/>
  <c r="L67" i="12"/>
  <c r="K67" i="12"/>
  <c r="O66" i="12"/>
  <c r="N66" i="12"/>
  <c r="L66" i="12"/>
  <c r="K66" i="12"/>
  <c r="O65" i="12"/>
  <c r="AB8" i="12" s="1"/>
  <c r="N65" i="12"/>
  <c r="L65" i="12"/>
  <c r="K65" i="12"/>
  <c r="O61" i="12"/>
  <c r="AN7" i="12" s="1"/>
  <c r="N61" i="12"/>
  <c r="L61" i="12"/>
  <c r="K61" i="12"/>
  <c r="O60" i="12"/>
  <c r="N60" i="12"/>
  <c r="L60" i="12"/>
  <c r="K60" i="12"/>
  <c r="O59" i="12"/>
  <c r="AJ7" i="12" s="1"/>
  <c r="N59" i="12"/>
  <c r="L59" i="12"/>
  <c r="K59" i="12"/>
  <c r="O58" i="12"/>
  <c r="N58" i="12"/>
  <c r="L58" i="12"/>
  <c r="K58" i="12"/>
  <c r="O57" i="12"/>
  <c r="AF7" i="12" s="1"/>
  <c r="N57" i="12"/>
  <c r="L57" i="12"/>
  <c r="K57" i="12"/>
  <c r="O56" i="12"/>
  <c r="N56" i="12"/>
  <c r="L56" i="12"/>
  <c r="K56" i="12"/>
  <c r="O55" i="12"/>
  <c r="AB7" i="12" s="1"/>
  <c r="N55" i="12"/>
  <c r="L55" i="12"/>
  <c r="K55" i="12"/>
  <c r="O51" i="12"/>
  <c r="AN6" i="12" s="1"/>
  <c r="N51" i="12"/>
  <c r="L51" i="12"/>
  <c r="K51" i="12"/>
  <c r="O50" i="12"/>
  <c r="N50" i="12"/>
  <c r="L50" i="12"/>
  <c r="K50" i="12"/>
  <c r="O49" i="12"/>
  <c r="AJ6" i="12" s="1"/>
  <c r="N49" i="12"/>
  <c r="L49" i="12"/>
  <c r="K49" i="12"/>
  <c r="O48" i="12"/>
  <c r="N48" i="12"/>
  <c r="L48" i="12"/>
  <c r="K48" i="12"/>
  <c r="O47" i="12"/>
  <c r="AF6" i="12" s="1"/>
  <c r="N47" i="12"/>
  <c r="L47" i="12"/>
  <c r="K47" i="12"/>
  <c r="W46" i="12"/>
  <c r="V46" i="12"/>
  <c r="S46" i="12"/>
  <c r="L46" i="12"/>
  <c r="O46" i="12" s="1"/>
  <c r="K46" i="12"/>
  <c r="U45" i="12"/>
  <c r="O45" i="12"/>
  <c r="AB6" i="12" s="1"/>
  <c r="N45" i="12"/>
  <c r="L45" i="12"/>
  <c r="K45" i="12"/>
  <c r="W44" i="12"/>
  <c r="V44" i="12"/>
  <c r="S44" i="12"/>
  <c r="V43" i="12"/>
  <c r="T43" i="12"/>
  <c r="W42" i="12"/>
  <c r="V42" i="12"/>
  <c r="T42" i="12"/>
  <c r="V41" i="12"/>
  <c r="T41" i="12"/>
  <c r="N41" i="12"/>
  <c r="L41" i="12"/>
  <c r="K41" i="12"/>
  <c r="O41" i="12" s="1"/>
  <c r="AN5" i="12" s="1"/>
  <c r="W40" i="12"/>
  <c r="V40" i="12"/>
  <c r="T40" i="12"/>
  <c r="L40" i="12"/>
  <c r="K40" i="12"/>
  <c r="N40" i="12" s="1"/>
  <c r="AM39" i="12"/>
  <c r="AL39" i="12"/>
  <c r="AK39" i="12"/>
  <c r="AI39" i="12"/>
  <c r="AH39" i="12"/>
  <c r="AG39" i="12"/>
  <c r="AE39" i="12"/>
  <c r="AD39" i="12"/>
  <c r="AC39" i="12"/>
  <c r="AA39" i="12"/>
  <c r="N39" i="12"/>
  <c r="R44" i="12" s="1"/>
  <c r="L39" i="12"/>
  <c r="K39" i="12"/>
  <c r="O39" i="12" s="1"/>
  <c r="AJ5" i="12" s="1"/>
  <c r="AN38" i="12"/>
  <c r="AM38" i="12"/>
  <c r="AK38" i="12"/>
  <c r="AJ38" i="12"/>
  <c r="AI38" i="12"/>
  <c r="AG38" i="12"/>
  <c r="AF38" i="12"/>
  <c r="AE38" i="12"/>
  <c r="AC38" i="12"/>
  <c r="AB38" i="12"/>
  <c r="AA38" i="12"/>
  <c r="L38" i="12"/>
  <c r="O38" i="12" s="1"/>
  <c r="S43" i="12" s="1"/>
  <c r="K38" i="12"/>
  <c r="N38" i="12" s="1"/>
  <c r="R43" i="12" s="1"/>
  <c r="AM37" i="12"/>
  <c r="AL37" i="12"/>
  <c r="AK37" i="12"/>
  <c r="AI37" i="12"/>
  <c r="AH37" i="12"/>
  <c r="AG37" i="12"/>
  <c r="AE37" i="12"/>
  <c r="AD37" i="12"/>
  <c r="AC37" i="12"/>
  <c r="AA37" i="12"/>
  <c r="N37" i="12"/>
  <c r="R42" i="12" s="1"/>
  <c r="L37" i="12"/>
  <c r="K37" i="12"/>
  <c r="O37" i="12" s="1"/>
  <c r="AN36" i="12"/>
  <c r="AM36" i="12"/>
  <c r="AK36" i="12"/>
  <c r="AJ36" i="12"/>
  <c r="AI36" i="12"/>
  <c r="AG36" i="12"/>
  <c r="AF36" i="12"/>
  <c r="AE36" i="12"/>
  <c r="AC36" i="12"/>
  <c r="AB36" i="12"/>
  <c r="AA36" i="12"/>
  <c r="N36" i="12"/>
  <c r="L36" i="12"/>
  <c r="O36" i="12" s="1"/>
  <c r="S41" i="12" s="1"/>
  <c r="K36" i="12"/>
  <c r="AM35" i="12"/>
  <c r="AL35" i="12"/>
  <c r="AK35" i="12"/>
  <c r="AI35" i="12"/>
  <c r="AH35" i="12"/>
  <c r="AG35" i="12"/>
  <c r="AE35" i="12"/>
  <c r="AD35" i="12"/>
  <c r="AC35" i="12"/>
  <c r="AA35" i="12"/>
  <c r="W35" i="12"/>
  <c r="V35" i="12"/>
  <c r="T35" i="12"/>
  <c r="S35" i="12"/>
  <c r="R35" i="12"/>
  <c r="L35" i="12"/>
  <c r="K35" i="12"/>
  <c r="N35" i="12" s="1"/>
  <c r="R40" i="12" s="1"/>
  <c r="AM34" i="12"/>
  <c r="AL34" i="12"/>
  <c r="AK34" i="12"/>
  <c r="AI34" i="12"/>
  <c r="AH34" i="12"/>
  <c r="AG34" i="12"/>
  <c r="AE34" i="12"/>
  <c r="AD34" i="12"/>
  <c r="AC34" i="12"/>
  <c r="AA34" i="12"/>
  <c r="W34" i="12"/>
  <c r="V34" i="12"/>
  <c r="T34" i="12"/>
  <c r="S34" i="12"/>
  <c r="R34" i="12"/>
  <c r="AM33" i="12"/>
  <c r="AL33" i="12"/>
  <c r="AK33" i="12"/>
  <c r="AI33" i="12"/>
  <c r="AH33" i="12"/>
  <c r="AG33" i="12"/>
  <c r="AE33" i="12"/>
  <c r="AD33" i="12"/>
  <c r="AC33" i="12"/>
  <c r="AA33" i="12"/>
  <c r="W33" i="12"/>
  <c r="V33" i="12"/>
  <c r="T33" i="12"/>
  <c r="AM32" i="12"/>
  <c r="AL32" i="12"/>
  <c r="AK32" i="12"/>
  <c r="AI32" i="12"/>
  <c r="AH32" i="12"/>
  <c r="AG32" i="12"/>
  <c r="AE32" i="12"/>
  <c r="AD32" i="12"/>
  <c r="AC32" i="12"/>
  <c r="AA32" i="12"/>
  <c r="W32" i="12"/>
  <c r="V32" i="12"/>
  <c r="T32" i="12"/>
  <c r="S32" i="12"/>
  <c r="R32" i="12"/>
  <c r="AM31" i="12"/>
  <c r="AL31" i="12"/>
  <c r="AK31" i="12"/>
  <c r="AI31" i="12"/>
  <c r="AH31" i="12"/>
  <c r="AG31" i="12"/>
  <c r="AE31" i="12"/>
  <c r="AD31" i="12"/>
  <c r="AC31" i="12"/>
  <c r="AA31" i="12"/>
  <c r="W31" i="12"/>
  <c r="V31" i="12"/>
  <c r="T31" i="12"/>
  <c r="S31" i="12"/>
  <c r="R31" i="12"/>
  <c r="N31" i="12"/>
  <c r="AM4" i="12" s="1"/>
  <c r="L31" i="12"/>
  <c r="O31" i="12" s="1"/>
  <c r="AN4" i="12" s="1"/>
  <c r="K31" i="12"/>
  <c r="AM30" i="12"/>
  <c r="AL30" i="12"/>
  <c r="AK30" i="12"/>
  <c r="AI30" i="12"/>
  <c r="AH30" i="12"/>
  <c r="AG30" i="12"/>
  <c r="AE30" i="12"/>
  <c r="AD30" i="12"/>
  <c r="AC30" i="12"/>
  <c r="AA30" i="12"/>
  <c r="W30" i="12"/>
  <c r="V30" i="12"/>
  <c r="T30" i="12"/>
  <c r="S30" i="12"/>
  <c r="R30" i="12"/>
  <c r="L30" i="12"/>
  <c r="K30" i="12"/>
  <c r="N30" i="12" s="1"/>
  <c r="AK4" i="12" s="1"/>
  <c r="AM29" i="12"/>
  <c r="AL29" i="12"/>
  <c r="AK29" i="12"/>
  <c r="AI29" i="12"/>
  <c r="AH29" i="12"/>
  <c r="AG29" i="12"/>
  <c r="AE29" i="12"/>
  <c r="AD29" i="12"/>
  <c r="AC29" i="12"/>
  <c r="AA29" i="12"/>
  <c r="W29" i="12"/>
  <c r="V29" i="12"/>
  <c r="T29" i="12"/>
  <c r="S29" i="12"/>
  <c r="R29" i="12"/>
  <c r="N29" i="12"/>
  <c r="L29" i="12"/>
  <c r="O29" i="12" s="1"/>
  <c r="AJ4" i="12" s="1"/>
  <c r="K29" i="12"/>
  <c r="AN28" i="12"/>
  <c r="AM28" i="12"/>
  <c r="AL28" i="12"/>
  <c r="AK28" i="12"/>
  <c r="AJ28" i="12"/>
  <c r="AI28" i="12"/>
  <c r="AH28" i="12"/>
  <c r="AG28" i="12"/>
  <c r="AF28" i="12"/>
  <c r="AE28" i="12"/>
  <c r="AD28" i="12"/>
  <c r="AC28" i="12"/>
  <c r="AB28" i="12"/>
  <c r="AA28" i="12"/>
  <c r="L28" i="12"/>
  <c r="K28" i="12"/>
  <c r="O28" i="12" s="1"/>
  <c r="AN27" i="12"/>
  <c r="AM27" i="12"/>
  <c r="AL27" i="12"/>
  <c r="AK27" i="12"/>
  <c r="AJ27" i="12"/>
  <c r="AI27" i="12"/>
  <c r="AH27" i="12"/>
  <c r="AG27" i="12"/>
  <c r="AF27" i="12"/>
  <c r="AE27" i="12"/>
  <c r="AD27" i="12"/>
  <c r="AC27" i="12"/>
  <c r="AB27" i="12"/>
  <c r="AA27" i="12"/>
  <c r="L27" i="12"/>
  <c r="K27" i="12"/>
  <c r="N27" i="12" s="1"/>
  <c r="AE4" i="12" s="1"/>
  <c r="AM26" i="12"/>
  <c r="AL26" i="12"/>
  <c r="AK26" i="12"/>
  <c r="AI26" i="12"/>
  <c r="AH26" i="12"/>
  <c r="AG26" i="12"/>
  <c r="AE26" i="12"/>
  <c r="AD26" i="12"/>
  <c r="AC26" i="12"/>
  <c r="AA26" i="12"/>
  <c r="N26" i="12"/>
  <c r="L26" i="12"/>
  <c r="K26" i="12"/>
  <c r="O26" i="12" s="1"/>
  <c r="AN25" i="12"/>
  <c r="AM25" i="12"/>
  <c r="AK25" i="12"/>
  <c r="AJ25" i="12"/>
  <c r="AI25" i="12"/>
  <c r="AG25" i="12"/>
  <c r="AF25" i="12"/>
  <c r="AE25" i="12"/>
  <c r="AC25" i="12"/>
  <c r="AB25" i="12"/>
  <c r="AA25" i="12"/>
  <c r="L25" i="12"/>
  <c r="K25" i="12"/>
  <c r="N25" i="12" s="1"/>
  <c r="AM24" i="12"/>
  <c r="AL24" i="12"/>
  <c r="AK24" i="12"/>
  <c r="AI24" i="12"/>
  <c r="AH24" i="12"/>
  <c r="AG24" i="12"/>
  <c r="AE24" i="12"/>
  <c r="AD24" i="12"/>
  <c r="AC24" i="12"/>
  <c r="AA24" i="12"/>
  <c r="W24" i="12"/>
  <c r="V24" i="12"/>
  <c r="T24" i="12"/>
  <c r="AM23" i="12"/>
  <c r="AL23" i="12"/>
  <c r="AK23" i="12"/>
  <c r="AI23" i="12"/>
  <c r="AH23" i="12"/>
  <c r="AG23" i="12"/>
  <c r="AE23" i="12"/>
  <c r="AD23" i="12"/>
  <c r="AC23" i="12"/>
  <c r="AA23" i="12"/>
  <c r="W23" i="12"/>
  <c r="V23" i="12"/>
  <c r="T23" i="12"/>
  <c r="AM22" i="12"/>
  <c r="AL22" i="12"/>
  <c r="AK22" i="12"/>
  <c r="AI22" i="12"/>
  <c r="AH22" i="12"/>
  <c r="AG22" i="12"/>
  <c r="AE22" i="12"/>
  <c r="AD22" i="12"/>
  <c r="AC22" i="12"/>
  <c r="AA22" i="12"/>
  <c r="W22" i="12"/>
  <c r="V22" i="12"/>
  <c r="T22" i="12"/>
  <c r="AM21" i="12"/>
  <c r="AL21" i="12"/>
  <c r="AK21" i="12"/>
  <c r="AI21" i="12"/>
  <c r="AH21" i="12"/>
  <c r="AG21" i="12"/>
  <c r="AE21" i="12"/>
  <c r="AD21" i="12"/>
  <c r="AC21" i="12"/>
  <c r="AA21" i="12"/>
  <c r="W21" i="12"/>
  <c r="V21" i="12"/>
  <c r="T21" i="12"/>
  <c r="N21" i="12"/>
  <c r="L21" i="12"/>
  <c r="O21" i="12" s="1"/>
  <c r="K21" i="12"/>
  <c r="AM20" i="12"/>
  <c r="AL20" i="12"/>
  <c r="AK20" i="12"/>
  <c r="AI20" i="12"/>
  <c r="AH20" i="12"/>
  <c r="AG20" i="12"/>
  <c r="AE20" i="12"/>
  <c r="AD20" i="12"/>
  <c r="AC20" i="12"/>
  <c r="AA20" i="12"/>
  <c r="W20" i="12"/>
  <c r="V20" i="12"/>
  <c r="T20" i="12"/>
  <c r="L20" i="12"/>
  <c r="K20" i="12"/>
  <c r="N20" i="12" s="1"/>
  <c r="AK3" i="12" s="1"/>
  <c r="AM19" i="12"/>
  <c r="AL19" i="12"/>
  <c r="AK19" i="12"/>
  <c r="AI19" i="12"/>
  <c r="AH19" i="12"/>
  <c r="AG19" i="12"/>
  <c r="AE19" i="12"/>
  <c r="AD19" i="12"/>
  <c r="AC19" i="12"/>
  <c r="AA19" i="12"/>
  <c r="W19" i="12"/>
  <c r="V19" i="12"/>
  <c r="T19" i="12"/>
  <c r="L19" i="12"/>
  <c r="K19" i="12"/>
  <c r="N19" i="12" s="1"/>
  <c r="AI3" i="12" s="1"/>
  <c r="AM18" i="12"/>
  <c r="AL18" i="12"/>
  <c r="AK18" i="12"/>
  <c r="AI18" i="12"/>
  <c r="AH18" i="12"/>
  <c r="AG18" i="12"/>
  <c r="AE18" i="12"/>
  <c r="AD18" i="12"/>
  <c r="AC18" i="12"/>
  <c r="AA18" i="12"/>
  <c r="W18" i="12"/>
  <c r="V18" i="12"/>
  <c r="T18" i="12"/>
  <c r="N18" i="12"/>
  <c r="L18" i="12"/>
  <c r="O18" i="12" s="1"/>
  <c r="AH3" i="12" s="1"/>
  <c r="K18" i="12"/>
  <c r="AM17" i="12"/>
  <c r="AL17" i="12"/>
  <c r="AK17" i="12"/>
  <c r="AI17" i="12"/>
  <c r="AH17" i="12"/>
  <c r="AG17" i="12"/>
  <c r="AE17" i="12"/>
  <c r="AD17" i="12"/>
  <c r="AC17" i="12"/>
  <c r="AA17" i="12"/>
  <c r="N17" i="12"/>
  <c r="AE3" i="12" s="1"/>
  <c r="L17" i="12"/>
  <c r="K17" i="12"/>
  <c r="O17" i="12" s="1"/>
  <c r="AN16" i="12"/>
  <c r="AM16" i="12"/>
  <c r="AK16" i="12"/>
  <c r="AJ16" i="12"/>
  <c r="AI16" i="12"/>
  <c r="AG16" i="12"/>
  <c r="AF16" i="12"/>
  <c r="AE16" i="12"/>
  <c r="AC16" i="12"/>
  <c r="AB16" i="12"/>
  <c r="AA16" i="12"/>
  <c r="L16" i="12"/>
  <c r="K16" i="12"/>
  <c r="N16" i="12" s="1"/>
  <c r="AC3" i="12" s="1"/>
  <c r="AN15" i="12"/>
  <c r="AM15" i="12"/>
  <c r="AL15" i="12"/>
  <c r="AK15" i="12"/>
  <c r="AH15" i="12"/>
  <c r="AG15" i="12"/>
  <c r="AF15" i="12"/>
  <c r="AE15" i="12"/>
  <c r="AD15" i="12"/>
  <c r="AC15" i="12"/>
  <c r="AB15" i="12"/>
  <c r="AA15" i="12"/>
  <c r="N15" i="12"/>
  <c r="AA3" i="12" s="1"/>
  <c r="L15" i="12"/>
  <c r="K15" i="12"/>
  <c r="O15" i="12" s="1"/>
  <c r="AN14" i="12"/>
  <c r="AM14" i="12"/>
  <c r="AL14" i="12"/>
  <c r="AK14" i="12"/>
  <c r="AJ14" i="12"/>
  <c r="AI14" i="12"/>
  <c r="AH14" i="12"/>
  <c r="AG14" i="12"/>
  <c r="AF14" i="12"/>
  <c r="AE14" i="12"/>
  <c r="AD14" i="12"/>
  <c r="AC14" i="12"/>
  <c r="AB14" i="12"/>
  <c r="AA14" i="12"/>
  <c r="AM13" i="12"/>
  <c r="AL13" i="12"/>
  <c r="AK13" i="12"/>
  <c r="AI13" i="12"/>
  <c r="AH13" i="12"/>
  <c r="AG13" i="12"/>
  <c r="AE13" i="12"/>
  <c r="AD13" i="12"/>
  <c r="AC13" i="12"/>
  <c r="AA13" i="12"/>
  <c r="AN12" i="12"/>
  <c r="AM12" i="12"/>
  <c r="AK12" i="12"/>
  <c r="AJ12" i="12"/>
  <c r="AI12" i="12"/>
  <c r="AG12" i="12"/>
  <c r="AF12" i="12"/>
  <c r="AE12" i="12"/>
  <c r="AC12" i="12"/>
  <c r="AB12" i="12"/>
  <c r="AA12" i="12"/>
  <c r="AM11" i="12"/>
  <c r="AL11" i="12"/>
  <c r="AK11" i="12"/>
  <c r="AI11" i="12"/>
  <c r="AH11" i="12"/>
  <c r="AG11" i="12"/>
  <c r="AE11" i="12"/>
  <c r="AD11" i="12"/>
  <c r="AC11" i="12"/>
  <c r="AA11" i="12"/>
  <c r="W11" i="12"/>
  <c r="V11" i="12"/>
  <c r="T11" i="12"/>
  <c r="N11" i="12"/>
  <c r="R24" i="12" s="1"/>
  <c r="L11" i="12"/>
  <c r="O11" i="12" s="1"/>
  <c r="K11" i="12"/>
  <c r="AM10" i="12"/>
  <c r="AL10" i="12"/>
  <c r="AK10" i="12"/>
  <c r="AI10" i="12"/>
  <c r="AH10" i="12"/>
  <c r="AG10" i="12"/>
  <c r="AE10" i="12"/>
  <c r="AD10" i="12"/>
  <c r="AC10" i="12"/>
  <c r="AA10" i="12"/>
  <c r="W10" i="12"/>
  <c r="V10" i="12"/>
  <c r="T10" i="12"/>
  <c r="N10" i="12"/>
  <c r="L10" i="12"/>
  <c r="K10" i="12"/>
  <c r="AM9" i="12"/>
  <c r="AL9" i="12"/>
  <c r="AK9" i="12"/>
  <c r="AI9" i="12"/>
  <c r="AH9" i="12"/>
  <c r="AG9" i="12"/>
  <c r="AE9" i="12"/>
  <c r="AD9" i="12"/>
  <c r="AC9" i="12"/>
  <c r="AA9" i="12"/>
  <c r="W9" i="12"/>
  <c r="V9" i="12"/>
  <c r="T9" i="12"/>
  <c r="L9" i="12"/>
  <c r="K9" i="12"/>
  <c r="N9" i="12" s="1"/>
  <c r="AM8" i="12"/>
  <c r="AL8" i="12"/>
  <c r="AK8" i="12"/>
  <c r="AI8" i="12"/>
  <c r="AH8" i="12"/>
  <c r="AG8" i="12"/>
  <c r="AE8" i="12"/>
  <c r="AD8" i="12"/>
  <c r="AC8" i="12"/>
  <c r="AA8" i="12"/>
  <c r="W8" i="12"/>
  <c r="V8" i="12"/>
  <c r="T8" i="12"/>
  <c r="L8" i="12"/>
  <c r="K8" i="12"/>
  <c r="N8" i="12" s="1"/>
  <c r="AM7" i="12"/>
  <c r="AL7" i="12"/>
  <c r="AK7" i="12"/>
  <c r="AI7" i="12"/>
  <c r="AH7" i="12"/>
  <c r="AG7" i="12"/>
  <c r="AE7" i="12"/>
  <c r="AD7" i="12"/>
  <c r="AC7" i="12"/>
  <c r="AA7" i="12"/>
  <c r="W7" i="12"/>
  <c r="V7" i="12"/>
  <c r="T7" i="12"/>
  <c r="N7" i="12"/>
  <c r="L7" i="12"/>
  <c r="K7" i="12"/>
  <c r="AM6" i="12"/>
  <c r="AL6" i="12"/>
  <c r="AK6" i="12"/>
  <c r="AI6" i="12"/>
  <c r="AH6" i="12"/>
  <c r="AG6" i="12"/>
  <c r="AE6" i="12"/>
  <c r="AD6" i="12"/>
  <c r="AA6" i="12"/>
  <c r="W6" i="12"/>
  <c r="V6" i="12"/>
  <c r="T6" i="12"/>
  <c r="N6" i="12"/>
  <c r="L6" i="12"/>
  <c r="K6" i="12"/>
  <c r="AI5" i="12"/>
  <c r="AH5" i="12"/>
  <c r="AG5" i="12"/>
  <c r="AE5" i="12"/>
  <c r="AC5" i="12"/>
  <c r="AA5" i="12"/>
  <c r="W5" i="12"/>
  <c r="V5" i="12"/>
  <c r="T5" i="12"/>
  <c r="L5" i="12"/>
  <c r="K5" i="12"/>
  <c r="N5" i="12" s="1"/>
  <c r="AI4" i="12"/>
  <c r="AH4" i="12"/>
  <c r="AD4" i="12"/>
  <c r="AC4" i="12"/>
  <c r="AA4" i="12"/>
  <c r="AN3" i="12"/>
  <c r="AM3" i="12"/>
  <c r="AG3" i="12"/>
  <c r="AF3" i="12"/>
  <c r="AB3" i="12"/>
  <c r="AM2" i="12"/>
  <c r="AK2" i="12"/>
  <c r="AE2" i="12"/>
  <c r="AC2" i="12"/>
  <c r="O381" i="11"/>
  <c r="L381" i="11"/>
  <c r="K381" i="11"/>
  <c r="N381" i="11" s="1"/>
  <c r="O380" i="11"/>
  <c r="L380" i="11"/>
  <c r="K380" i="11"/>
  <c r="N380" i="11" s="1"/>
  <c r="O379" i="11"/>
  <c r="L379" i="11"/>
  <c r="K379" i="11"/>
  <c r="N379" i="11" s="1"/>
  <c r="AH28" i="11" s="1"/>
  <c r="O378" i="11"/>
  <c r="L378" i="11"/>
  <c r="K378" i="11"/>
  <c r="N378" i="11" s="1"/>
  <c r="O377" i="11"/>
  <c r="L377" i="11"/>
  <c r="K377" i="11"/>
  <c r="N377" i="11" s="1"/>
  <c r="O376" i="11"/>
  <c r="L376" i="11"/>
  <c r="K376" i="11"/>
  <c r="N376" i="11" s="1"/>
  <c r="O375" i="11"/>
  <c r="L375" i="11"/>
  <c r="K375" i="11"/>
  <c r="N375" i="11" s="1"/>
  <c r="Z28" i="11" s="1"/>
  <c r="O371" i="11"/>
  <c r="L371" i="11"/>
  <c r="K371" i="11"/>
  <c r="N371" i="11" s="1"/>
  <c r="O370" i="11"/>
  <c r="L370" i="11"/>
  <c r="K370" i="11"/>
  <c r="N370" i="11" s="1"/>
  <c r="O369" i="11"/>
  <c r="L369" i="11"/>
  <c r="K369" i="11"/>
  <c r="N369" i="11" s="1"/>
  <c r="O368" i="11"/>
  <c r="L368" i="11"/>
  <c r="K368" i="11"/>
  <c r="N368" i="11" s="1"/>
  <c r="AF27" i="11" s="1"/>
  <c r="O367" i="11"/>
  <c r="L367" i="11"/>
  <c r="K367" i="11"/>
  <c r="N367" i="11" s="1"/>
  <c r="O366" i="11"/>
  <c r="L366" i="11"/>
  <c r="K366" i="11"/>
  <c r="N366" i="11" s="1"/>
  <c r="O365" i="11"/>
  <c r="L365" i="11"/>
  <c r="K365" i="11"/>
  <c r="N365" i="11" s="1"/>
  <c r="O361" i="11"/>
  <c r="L361" i="11"/>
  <c r="K361" i="11"/>
  <c r="N361" i="11" s="1"/>
  <c r="AL15" i="11" s="1"/>
  <c r="O360" i="11"/>
  <c r="L360" i="11"/>
  <c r="K360" i="11"/>
  <c r="N360" i="11" s="1"/>
  <c r="O359" i="11"/>
  <c r="AI15" i="11" s="1"/>
  <c r="L359" i="11"/>
  <c r="K359" i="11"/>
  <c r="N359" i="11" s="1"/>
  <c r="O358" i="11"/>
  <c r="L358" i="11"/>
  <c r="K358" i="11"/>
  <c r="N358" i="11" s="1"/>
  <c r="O357" i="11"/>
  <c r="L357" i="11"/>
  <c r="K357" i="11"/>
  <c r="N357" i="11" s="1"/>
  <c r="AD15" i="11" s="1"/>
  <c r="O356" i="11"/>
  <c r="L356" i="11"/>
  <c r="K356" i="11"/>
  <c r="N356" i="11" s="1"/>
  <c r="O355" i="11"/>
  <c r="AA15" i="11" s="1"/>
  <c r="L355" i="11"/>
  <c r="K355" i="11"/>
  <c r="N355" i="11" s="1"/>
  <c r="O351" i="11"/>
  <c r="L351" i="11"/>
  <c r="K351" i="11"/>
  <c r="N351" i="11" s="1"/>
  <c r="O350" i="11"/>
  <c r="L350" i="11"/>
  <c r="K350" i="11"/>
  <c r="N350" i="11" s="1"/>
  <c r="AJ14" i="11" s="1"/>
  <c r="O349" i="11"/>
  <c r="L349" i="11"/>
  <c r="K349" i="11"/>
  <c r="N349" i="11" s="1"/>
  <c r="O348" i="11"/>
  <c r="AG14" i="11" s="1"/>
  <c r="L348" i="11"/>
  <c r="K348" i="11"/>
  <c r="N348" i="11" s="1"/>
  <c r="O347" i="11"/>
  <c r="L347" i="11"/>
  <c r="K347" i="11"/>
  <c r="N347" i="11" s="1"/>
  <c r="O346" i="11"/>
  <c r="L346" i="11"/>
  <c r="K346" i="11"/>
  <c r="N346" i="11" s="1"/>
  <c r="AB14" i="11" s="1"/>
  <c r="O345" i="11"/>
  <c r="L345" i="11"/>
  <c r="K345" i="11"/>
  <c r="N345" i="11" s="1"/>
  <c r="O341" i="11"/>
  <c r="L341" i="11"/>
  <c r="K341" i="11"/>
  <c r="N341" i="11" s="1"/>
  <c r="O340" i="11"/>
  <c r="AK39" i="11" s="1"/>
  <c r="L340" i="11"/>
  <c r="K340" i="11"/>
  <c r="N340" i="11" s="1"/>
  <c r="O339" i="11"/>
  <c r="L339" i="11"/>
  <c r="K339" i="11"/>
  <c r="N339" i="11" s="1"/>
  <c r="O338" i="11"/>
  <c r="AG39" i="11" s="1"/>
  <c r="L338" i="11"/>
  <c r="K338" i="11"/>
  <c r="N338" i="11" s="1"/>
  <c r="O337" i="11"/>
  <c r="AE39" i="11" s="1"/>
  <c r="L337" i="11"/>
  <c r="K337" i="11"/>
  <c r="N337" i="11" s="1"/>
  <c r="O336" i="11"/>
  <c r="AC39" i="11" s="1"/>
  <c r="L336" i="11"/>
  <c r="K336" i="11"/>
  <c r="N336" i="11" s="1"/>
  <c r="O335" i="11"/>
  <c r="L335" i="11"/>
  <c r="K335" i="11"/>
  <c r="N335" i="11" s="1"/>
  <c r="Z39" i="11" s="1"/>
  <c r="O331" i="11"/>
  <c r="AM38" i="11" s="1"/>
  <c r="L331" i="11"/>
  <c r="K331" i="11"/>
  <c r="N331" i="11" s="1"/>
  <c r="O330" i="11"/>
  <c r="AK38" i="11" s="1"/>
  <c r="L330" i="11"/>
  <c r="K330" i="11"/>
  <c r="N330" i="11" s="1"/>
  <c r="O329" i="11"/>
  <c r="AI38" i="11" s="1"/>
  <c r="L329" i="11"/>
  <c r="K329" i="11"/>
  <c r="N329" i="11" s="1"/>
  <c r="O328" i="11"/>
  <c r="L328" i="11"/>
  <c r="K328" i="11"/>
  <c r="N328" i="11" s="1"/>
  <c r="AF38" i="11" s="1"/>
  <c r="O327" i="11"/>
  <c r="AE38" i="11" s="1"/>
  <c r="L327" i="11"/>
  <c r="K327" i="11"/>
  <c r="N327" i="11" s="1"/>
  <c r="O326" i="11"/>
  <c r="AC38" i="11" s="1"/>
  <c r="L326" i="11"/>
  <c r="K326" i="11"/>
  <c r="N326" i="11" s="1"/>
  <c r="O325" i="11"/>
  <c r="AA38" i="11" s="1"/>
  <c r="L325" i="11"/>
  <c r="K325" i="11"/>
  <c r="N325" i="11" s="1"/>
  <c r="O321" i="11"/>
  <c r="L321" i="11"/>
  <c r="K321" i="11"/>
  <c r="N321" i="11" s="1"/>
  <c r="AL37" i="11" s="1"/>
  <c r="O320" i="11"/>
  <c r="AK37" i="11" s="1"/>
  <c r="L320" i="11"/>
  <c r="K320" i="11"/>
  <c r="N320" i="11" s="1"/>
  <c r="O319" i="11"/>
  <c r="AI37" i="11" s="1"/>
  <c r="L319" i="11"/>
  <c r="K319" i="11"/>
  <c r="N319" i="11" s="1"/>
  <c r="O318" i="11"/>
  <c r="AG37" i="11" s="1"/>
  <c r="L318" i="11"/>
  <c r="K318" i="11"/>
  <c r="N318" i="11" s="1"/>
  <c r="O317" i="11"/>
  <c r="L317" i="11"/>
  <c r="K317" i="11"/>
  <c r="N317" i="11" s="1"/>
  <c r="AD37" i="11" s="1"/>
  <c r="O316" i="11"/>
  <c r="AC37" i="11" s="1"/>
  <c r="L316" i="11"/>
  <c r="K316" i="11"/>
  <c r="N316" i="11" s="1"/>
  <c r="O315" i="11"/>
  <c r="AA37" i="11" s="1"/>
  <c r="L315" i="11"/>
  <c r="K315" i="11"/>
  <c r="N315" i="11" s="1"/>
  <c r="O311" i="11"/>
  <c r="AM36" i="11" s="1"/>
  <c r="L311" i="11"/>
  <c r="K311" i="11"/>
  <c r="N311" i="11" s="1"/>
  <c r="O310" i="11"/>
  <c r="L310" i="11"/>
  <c r="K310" i="11"/>
  <c r="N310" i="11" s="1"/>
  <c r="O309" i="11"/>
  <c r="AI36" i="11" s="1"/>
  <c r="L309" i="11"/>
  <c r="K309" i="11"/>
  <c r="N309" i="11" s="1"/>
  <c r="O308" i="11"/>
  <c r="AG36" i="11" s="1"/>
  <c r="L308" i="11"/>
  <c r="K308" i="11"/>
  <c r="N308" i="11" s="1"/>
  <c r="O307" i="11"/>
  <c r="AE36" i="11" s="1"/>
  <c r="L307" i="11"/>
  <c r="K307" i="11"/>
  <c r="N307" i="11" s="1"/>
  <c r="O306" i="11"/>
  <c r="L306" i="11"/>
  <c r="K306" i="11"/>
  <c r="N306" i="11" s="1"/>
  <c r="AB36" i="11" s="1"/>
  <c r="O305" i="11"/>
  <c r="AA36" i="11" s="1"/>
  <c r="L305" i="11"/>
  <c r="K305" i="11"/>
  <c r="N305" i="11" s="1"/>
  <c r="O301" i="11"/>
  <c r="L301" i="11"/>
  <c r="K301" i="11"/>
  <c r="N301" i="11" s="1"/>
  <c r="O300" i="11"/>
  <c r="AK35" i="11" s="1"/>
  <c r="L300" i="11"/>
  <c r="K300" i="11"/>
  <c r="N300" i="11" s="1"/>
  <c r="O299" i="11"/>
  <c r="L299" i="11"/>
  <c r="K299" i="11"/>
  <c r="N299" i="11" s="1"/>
  <c r="O298" i="11"/>
  <c r="AG35" i="11" s="1"/>
  <c r="L298" i="11"/>
  <c r="K298" i="11"/>
  <c r="N298" i="11" s="1"/>
  <c r="O297" i="11"/>
  <c r="AE35" i="11" s="1"/>
  <c r="L297" i="11"/>
  <c r="K297" i="11"/>
  <c r="N297" i="11" s="1"/>
  <c r="O296" i="11"/>
  <c r="AC35" i="11" s="1"/>
  <c r="L296" i="11"/>
  <c r="K296" i="11"/>
  <c r="N296" i="11" s="1"/>
  <c r="O295" i="11"/>
  <c r="L295" i="11"/>
  <c r="K295" i="11"/>
  <c r="N295" i="11" s="1"/>
  <c r="Z35" i="11" s="1"/>
  <c r="O291" i="11"/>
  <c r="AM34" i="11" s="1"/>
  <c r="L291" i="11"/>
  <c r="K291" i="11"/>
  <c r="N291" i="11" s="1"/>
  <c r="O290" i="11"/>
  <c r="AK34" i="11" s="1"/>
  <c r="L290" i="11"/>
  <c r="K290" i="11"/>
  <c r="N290" i="11" s="1"/>
  <c r="L289" i="11"/>
  <c r="K289" i="11"/>
  <c r="L288" i="11"/>
  <c r="K288" i="11"/>
  <c r="N288" i="11" s="1"/>
  <c r="AF34" i="11" s="1"/>
  <c r="L287" i="11"/>
  <c r="O287" i="11" s="1"/>
  <c r="AE34" i="11" s="1"/>
  <c r="K287" i="11"/>
  <c r="L286" i="11"/>
  <c r="K286" i="11"/>
  <c r="N286" i="11" s="1"/>
  <c r="AB34" i="11" s="1"/>
  <c r="L285" i="11"/>
  <c r="K285" i="11"/>
  <c r="N281" i="11"/>
  <c r="L281" i="11"/>
  <c r="K281" i="11"/>
  <c r="L280" i="11"/>
  <c r="O280" i="11" s="1"/>
  <c r="AK33" i="11" s="1"/>
  <c r="K280" i="11"/>
  <c r="N280" i="11" s="1"/>
  <c r="N279" i="11"/>
  <c r="AH33" i="11" s="1"/>
  <c r="L279" i="11"/>
  <c r="K279" i="11"/>
  <c r="L278" i="11"/>
  <c r="K278" i="11"/>
  <c r="L277" i="11"/>
  <c r="K277" i="11"/>
  <c r="N277" i="11" s="1"/>
  <c r="AD33" i="11" s="1"/>
  <c r="L276" i="11"/>
  <c r="O276" i="11" s="1"/>
  <c r="AC33" i="11" s="1"/>
  <c r="K276" i="11"/>
  <c r="L275" i="11"/>
  <c r="K275" i="11"/>
  <c r="N275" i="11" s="1"/>
  <c r="Z33" i="11" s="1"/>
  <c r="L271" i="11"/>
  <c r="K271" i="11"/>
  <c r="N270" i="11"/>
  <c r="L270" i="11"/>
  <c r="K270" i="11"/>
  <c r="L269" i="11"/>
  <c r="O269" i="11" s="1"/>
  <c r="AI32" i="11" s="1"/>
  <c r="K269" i="11"/>
  <c r="N269" i="11" s="1"/>
  <c r="N268" i="11"/>
  <c r="AF32" i="11" s="1"/>
  <c r="L268" i="11"/>
  <c r="K268" i="11"/>
  <c r="L267" i="11"/>
  <c r="K267" i="11"/>
  <c r="L266" i="11"/>
  <c r="K266" i="11"/>
  <c r="N266" i="11" s="1"/>
  <c r="AB32" i="11" s="1"/>
  <c r="L265" i="11"/>
  <c r="O265" i="11" s="1"/>
  <c r="AA32" i="11" s="1"/>
  <c r="K265" i="11"/>
  <c r="L261" i="11"/>
  <c r="K261" i="11"/>
  <c r="N261" i="11" s="1"/>
  <c r="AL31" i="11" s="1"/>
  <c r="L260" i="11"/>
  <c r="K260" i="11"/>
  <c r="N259" i="11"/>
  <c r="L259" i="11"/>
  <c r="K259" i="11"/>
  <c r="L258" i="11"/>
  <c r="O258" i="11" s="1"/>
  <c r="AG31" i="11" s="1"/>
  <c r="K258" i="11"/>
  <c r="N258" i="11" s="1"/>
  <c r="N257" i="11"/>
  <c r="AD31" i="11" s="1"/>
  <c r="L257" i="11"/>
  <c r="K257" i="11"/>
  <c r="L256" i="11"/>
  <c r="K256" i="11"/>
  <c r="L255" i="11"/>
  <c r="K255" i="11"/>
  <c r="N255" i="11" s="1"/>
  <c r="Z31" i="11" s="1"/>
  <c r="L251" i="11"/>
  <c r="O251" i="11" s="1"/>
  <c r="AM30" i="11" s="1"/>
  <c r="K251" i="11"/>
  <c r="L250" i="11"/>
  <c r="K250" i="11"/>
  <c r="N250" i="11" s="1"/>
  <c r="AJ30" i="11" s="1"/>
  <c r="L249" i="11"/>
  <c r="K249" i="11"/>
  <c r="N248" i="11"/>
  <c r="L248" i="11"/>
  <c r="K248" i="11"/>
  <c r="L247" i="11"/>
  <c r="O247" i="11" s="1"/>
  <c r="AE30" i="11" s="1"/>
  <c r="K247" i="11"/>
  <c r="N247" i="11" s="1"/>
  <c r="N246" i="11"/>
  <c r="L246" i="11"/>
  <c r="K246" i="11"/>
  <c r="L245" i="11"/>
  <c r="K245" i="11"/>
  <c r="L241" i="11"/>
  <c r="K241" i="11"/>
  <c r="N241" i="11" s="1"/>
  <c r="L240" i="11"/>
  <c r="O240" i="11" s="1"/>
  <c r="K240" i="11"/>
  <c r="L239" i="11"/>
  <c r="K239" i="11"/>
  <c r="O238" i="11"/>
  <c r="N238" i="11"/>
  <c r="L238" i="11"/>
  <c r="K238" i="11"/>
  <c r="O237" i="11"/>
  <c r="AE29" i="11" s="1"/>
  <c r="N237" i="11"/>
  <c r="L237" i="11"/>
  <c r="K237" i="11"/>
  <c r="O236" i="11"/>
  <c r="N236" i="11"/>
  <c r="L236" i="11"/>
  <c r="K236" i="11"/>
  <c r="O235" i="11"/>
  <c r="AA29" i="11" s="1"/>
  <c r="N235" i="11"/>
  <c r="L235" i="11"/>
  <c r="K235" i="11"/>
  <c r="O231" i="11"/>
  <c r="N231" i="11"/>
  <c r="L231" i="11"/>
  <c r="K231" i="11"/>
  <c r="O230" i="11"/>
  <c r="AK26" i="11" s="1"/>
  <c r="N230" i="11"/>
  <c r="L230" i="11"/>
  <c r="K230" i="11"/>
  <c r="O229" i="11"/>
  <c r="N229" i="11"/>
  <c r="L229" i="11"/>
  <c r="K229" i="11"/>
  <c r="O228" i="11"/>
  <c r="AG26" i="11" s="1"/>
  <c r="N228" i="11"/>
  <c r="L228" i="11"/>
  <c r="K228" i="11"/>
  <c r="O227" i="11"/>
  <c r="N227" i="11"/>
  <c r="L227" i="11"/>
  <c r="K227" i="11"/>
  <c r="O226" i="11"/>
  <c r="AC26" i="11" s="1"/>
  <c r="N226" i="11"/>
  <c r="L226" i="11"/>
  <c r="K226" i="11"/>
  <c r="O225" i="11"/>
  <c r="N225" i="11"/>
  <c r="L225" i="11"/>
  <c r="K225" i="11"/>
  <c r="O221" i="11"/>
  <c r="AM25" i="11" s="1"/>
  <c r="N221" i="11"/>
  <c r="L221" i="11"/>
  <c r="K221" i="11"/>
  <c r="O220" i="11"/>
  <c r="N220" i="11"/>
  <c r="L220" i="11"/>
  <c r="K220" i="11"/>
  <c r="O219" i="11"/>
  <c r="AI25" i="11" s="1"/>
  <c r="N219" i="11"/>
  <c r="L219" i="11"/>
  <c r="K219" i="11"/>
  <c r="O218" i="11"/>
  <c r="N218" i="11"/>
  <c r="L218" i="11"/>
  <c r="K218" i="11"/>
  <c r="O217" i="11"/>
  <c r="AE25" i="11" s="1"/>
  <c r="N217" i="11"/>
  <c r="L217" i="11"/>
  <c r="K217" i="11"/>
  <c r="O216" i="11"/>
  <c r="N216" i="11"/>
  <c r="L216" i="11"/>
  <c r="K216" i="11"/>
  <c r="O215" i="11"/>
  <c r="AA25" i="11" s="1"/>
  <c r="N215" i="11"/>
  <c r="L215" i="11"/>
  <c r="K215" i="11"/>
  <c r="O211" i="11"/>
  <c r="N211" i="11"/>
  <c r="L211" i="11"/>
  <c r="K211" i="11"/>
  <c r="O210" i="11"/>
  <c r="AK24" i="11" s="1"/>
  <c r="N210" i="11"/>
  <c r="L210" i="11"/>
  <c r="K210" i="11"/>
  <c r="O209" i="11"/>
  <c r="N209" i="11"/>
  <c r="L209" i="11"/>
  <c r="K209" i="11"/>
  <c r="L208" i="11"/>
  <c r="K208" i="11"/>
  <c r="L207" i="11"/>
  <c r="K207" i="11"/>
  <c r="N207" i="11" s="1"/>
  <c r="AD24" i="11" s="1"/>
  <c r="L206" i="11"/>
  <c r="K206" i="11"/>
  <c r="N205" i="11"/>
  <c r="L205" i="11"/>
  <c r="K205" i="11"/>
  <c r="L201" i="11"/>
  <c r="O201" i="11" s="1"/>
  <c r="K201" i="11"/>
  <c r="N201" i="11" s="1"/>
  <c r="N200" i="11"/>
  <c r="AJ23" i="11" s="1"/>
  <c r="L200" i="11"/>
  <c r="K200" i="11"/>
  <c r="L199" i="11"/>
  <c r="K199" i="11"/>
  <c r="L198" i="11"/>
  <c r="K198" i="11"/>
  <c r="N198" i="11" s="1"/>
  <c r="AF23" i="11" s="1"/>
  <c r="L197" i="11"/>
  <c r="O197" i="11" s="1"/>
  <c r="AE23" i="11" s="1"/>
  <c r="K197" i="11"/>
  <c r="L196" i="11"/>
  <c r="K196" i="11"/>
  <c r="N196" i="11" s="1"/>
  <c r="AB23" i="11" s="1"/>
  <c r="L195" i="11"/>
  <c r="K195" i="11"/>
  <c r="N191" i="11"/>
  <c r="L191" i="11"/>
  <c r="K191" i="11"/>
  <c r="L190" i="11"/>
  <c r="O190" i="11" s="1"/>
  <c r="K190" i="11"/>
  <c r="N190" i="11" s="1"/>
  <c r="N189" i="11"/>
  <c r="AH22" i="11" s="1"/>
  <c r="L189" i="11"/>
  <c r="K189" i="11"/>
  <c r="L188" i="11"/>
  <c r="K188" i="11"/>
  <c r="L187" i="11"/>
  <c r="K187" i="11"/>
  <c r="N187" i="11" s="1"/>
  <c r="AD22" i="11" s="1"/>
  <c r="L186" i="11"/>
  <c r="O186" i="11" s="1"/>
  <c r="AC22" i="11" s="1"/>
  <c r="K186" i="11"/>
  <c r="L185" i="11"/>
  <c r="K185" i="11"/>
  <c r="N185" i="11" s="1"/>
  <c r="Z22" i="11" s="1"/>
  <c r="L181" i="11"/>
  <c r="K181" i="11"/>
  <c r="N180" i="11"/>
  <c r="L180" i="11"/>
  <c r="K180" i="11"/>
  <c r="L179" i="11"/>
  <c r="O179" i="11" s="1"/>
  <c r="K179" i="11"/>
  <c r="N179" i="11" s="1"/>
  <c r="N178" i="11"/>
  <c r="AF21" i="11" s="1"/>
  <c r="L178" i="11"/>
  <c r="K178" i="11"/>
  <c r="L177" i="11"/>
  <c r="K177" i="11"/>
  <c r="L176" i="11"/>
  <c r="K176" i="11"/>
  <c r="N176" i="11" s="1"/>
  <c r="AB21" i="11" s="1"/>
  <c r="L175" i="11"/>
  <c r="O175" i="11" s="1"/>
  <c r="AA21" i="11" s="1"/>
  <c r="K175" i="11"/>
  <c r="L171" i="11"/>
  <c r="K171" i="11"/>
  <c r="N171" i="11" s="1"/>
  <c r="AL20" i="11" s="1"/>
  <c r="L170" i="11"/>
  <c r="K170" i="11"/>
  <c r="N169" i="11"/>
  <c r="L169" i="11"/>
  <c r="K169" i="11"/>
  <c r="L168" i="11"/>
  <c r="O168" i="11" s="1"/>
  <c r="K168" i="11"/>
  <c r="N168" i="11" s="1"/>
  <c r="N167" i="11"/>
  <c r="AD20" i="11" s="1"/>
  <c r="L167" i="11"/>
  <c r="K167" i="11"/>
  <c r="L166" i="11"/>
  <c r="K166" i="11"/>
  <c r="L165" i="11"/>
  <c r="K165" i="11"/>
  <c r="N165" i="11" s="1"/>
  <c r="Z20" i="11" s="1"/>
  <c r="L161" i="11"/>
  <c r="O161" i="11" s="1"/>
  <c r="AM19" i="11" s="1"/>
  <c r="K161" i="11"/>
  <c r="L160" i="11"/>
  <c r="K160" i="11"/>
  <c r="N160" i="11" s="1"/>
  <c r="AJ19" i="11" s="1"/>
  <c r="L159" i="11"/>
  <c r="K159" i="11"/>
  <c r="N158" i="11"/>
  <c r="L158" i="11"/>
  <c r="K158" i="11"/>
  <c r="L157" i="11"/>
  <c r="O157" i="11" s="1"/>
  <c r="K157" i="11"/>
  <c r="N157" i="11" s="1"/>
  <c r="N156" i="11"/>
  <c r="AB19" i="11" s="1"/>
  <c r="L156" i="11"/>
  <c r="K156" i="11"/>
  <c r="L155" i="11"/>
  <c r="K155" i="11"/>
  <c r="L151" i="11"/>
  <c r="K151" i="11"/>
  <c r="N151" i="11" s="1"/>
  <c r="AL18" i="11" s="1"/>
  <c r="L150" i="11"/>
  <c r="O150" i="11" s="1"/>
  <c r="AK18" i="11" s="1"/>
  <c r="K150" i="11"/>
  <c r="L149" i="11"/>
  <c r="K149" i="11"/>
  <c r="N149" i="11" s="1"/>
  <c r="AH18" i="11" s="1"/>
  <c r="L148" i="11"/>
  <c r="K148" i="11"/>
  <c r="N147" i="11"/>
  <c r="L147" i="11"/>
  <c r="K147" i="11"/>
  <c r="L146" i="11"/>
  <c r="O146" i="11" s="1"/>
  <c r="K146" i="11"/>
  <c r="N146" i="11" s="1"/>
  <c r="N145" i="11"/>
  <c r="Z18" i="11" s="1"/>
  <c r="L145" i="11"/>
  <c r="K145" i="11"/>
  <c r="L141" i="11"/>
  <c r="K141" i="11"/>
  <c r="L140" i="11"/>
  <c r="K140" i="11"/>
  <c r="N140" i="11" s="1"/>
  <c r="AJ17" i="11" s="1"/>
  <c r="L139" i="11"/>
  <c r="O139" i="11" s="1"/>
  <c r="AI17" i="11" s="1"/>
  <c r="K139" i="11"/>
  <c r="L138" i="11"/>
  <c r="K138" i="11"/>
  <c r="N138" i="11" s="1"/>
  <c r="AF17" i="11" s="1"/>
  <c r="L137" i="11"/>
  <c r="K137" i="11"/>
  <c r="N136" i="11"/>
  <c r="L136" i="11"/>
  <c r="K136" i="11"/>
  <c r="L135" i="11"/>
  <c r="O135" i="11" s="1"/>
  <c r="K135" i="11"/>
  <c r="N135" i="11" s="1"/>
  <c r="N131" i="11"/>
  <c r="AL16" i="11" s="1"/>
  <c r="L131" i="11"/>
  <c r="K131" i="11"/>
  <c r="L130" i="11"/>
  <c r="K130" i="11"/>
  <c r="L129" i="11"/>
  <c r="K129" i="11"/>
  <c r="N129" i="11" s="1"/>
  <c r="L128" i="11"/>
  <c r="O128" i="11" s="1"/>
  <c r="AG16" i="11" s="1"/>
  <c r="K128" i="11"/>
  <c r="L127" i="11"/>
  <c r="K127" i="11"/>
  <c r="N127" i="11" s="1"/>
  <c r="L126" i="11"/>
  <c r="K126" i="11"/>
  <c r="N125" i="11"/>
  <c r="L125" i="11"/>
  <c r="K125" i="11"/>
  <c r="L121" i="11"/>
  <c r="O121" i="11" s="1"/>
  <c r="K121" i="11"/>
  <c r="N121" i="11" s="1"/>
  <c r="N120" i="11"/>
  <c r="AJ13" i="11" s="1"/>
  <c r="L120" i="11"/>
  <c r="K120" i="11"/>
  <c r="L119" i="11"/>
  <c r="K119" i="11"/>
  <c r="L118" i="11"/>
  <c r="K118" i="11"/>
  <c r="N118" i="11" s="1"/>
  <c r="AF13" i="11" s="1"/>
  <c r="L117" i="11"/>
  <c r="O117" i="11" s="1"/>
  <c r="AE13" i="11" s="1"/>
  <c r="K117" i="11"/>
  <c r="L116" i="11"/>
  <c r="K116" i="11"/>
  <c r="N116" i="11" s="1"/>
  <c r="AB13" i="11" s="1"/>
  <c r="L115" i="11"/>
  <c r="K115" i="11"/>
  <c r="N111" i="11"/>
  <c r="L111" i="11"/>
  <c r="K111" i="11"/>
  <c r="L110" i="11"/>
  <c r="O110" i="11" s="1"/>
  <c r="K110" i="11"/>
  <c r="N110" i="11" s="1"/>
  <c r="N109" i="11"/>
  <c r="AH12" i="11" s="1"/>
  <c r="L109" i="11"/>
  <c r="K109" i="11"/>
  <c r="L108" i="11"/>
  <c r="K108" i="11"/>
  <c r="L107" i="11"/>
  <c r="K107" i="11"/>
  <c r="N107" i="11" s="1"/>
  <c r="AD12" i="11" s="1"/>
  <c r="L106" i="11"/>
  <c r="O106" i="11" s="1"/>
  <c r="AC12" i="11" s="1"/>
  <c r="K106" i="11"/>
  <c r="L105" i="11"/>
  <c r="K105" i="11"/>
  <c r="N105" i="11" s="1"/>
  <c r="Z12" i="11" s="1"/>
  <c r="L101" i="11"/>
  <c r="K101" i="11"/>
  <c r="N100" i="11"/>
  <c r="L100" i="11"/>
  <c r="K100" i="11"/>
  <c r="L99" i="11"/>
  <c r="K99" i="11"/>
  <c r="N99" i="11" s="1"/>
  <c r="N98" i="11"/>
  <c r="AF11" i="11" s="1"/>
  <c r="L98" i="11"/>
  <c r="K98" i="11"/>
  <c r="L97" i="11"/>
  <c r="O97" i="11" s="1"/>
  <c r="AE11" i="11" s="1"/>
  <c r="K97" i="11"/>
  <c r="L96" i="11"/>
  <c r="K96" i="11"/>
  <c r="N96" i="11" s="1"/>
  <c r="AB11" i="11" s="1"/>
  <c r="L95" i="11"/>
  <c r="K95" i="11"/>
  <c r="N95" i="11" s="1"/>
  <c r="N91" i="11"/>
  <c r="L91" i="11"/>
  <c r="K91" i="11"/>
  <c r="O90" i="11"/>
  <c r="N90" i="11"/>
  <c r="L90" i="11"/>
  <c r="K90" i="11"/>
  <c r="L89" i="11"/>
  <c r="K89" i="11"/>
  <c r="N88" i="11"/>
  <c r="AF10" i="11" s="1"/>
  <c r="L88" i="11"/>
  <c r="K88" i="11"/>
  <c r="L87" i="11"/>
  <c r="O87" i="11" s="1"/>
  <c r="AE10" i="11" s="1"/>
  <c r="K87" i="11"/>
  <c r="L86" i="11"/>
  <c r="K86" i="11"/>
  <c r="N86" i="11" s="1"/>
  <c r="AB10" i="11" s="1"/>
  <c r="L85" i="11"/>
  <c r="K85" i="11"/>
  <c r="N85" i="11" s="1"/>
  <c r="Z10" i="11" s="1"/>
  <c r="N81" i="11"/>
  <c r="AL9" i="11" s="1"/>
  <c r="L81" i="11"/>
  <c r="K81" i="11"/>
  <c r="L80" i="11"/>
  <c r="O80" i="11" s="1"/>
  <c r="K80" i="11"/>
  <c r="L79" i="11"/>
  <c r="K79" i="11"/>
  <c r="N79" i="11" s="1"/>
  <c r="AH9" i="11" s="1"/>
  <c r="L78" i="11"/>
  <c r="K78" i="11"/>
  <c r="N78" i="11" s="1"/>
  <c r="AF9" i="11" s="1"/>
  <c r="N77" i="11"/>
  <c r="AD9" i="11" s="1"/>
  <c r="L77" i="11"/>
  <c r="K77" i="11"/>
  <c r="L76" i="11"/>
  <c r="O76" i="11" s="1"/>
  <c r="K76" i="11"/>
  <c r="L75" i="11"/>
  <c r="K75" i="11"/>
  <c r="N75" i="11" s="1"/>
  <c r="Z9" i="11" s="1"/>
  <c r="L71" i="11"/>
  <c r="K71" i="11"/>
  <c r="N71" i="11" s="1"/>
  <c r="AL8" i="11" s="1"/>
  <c r="N70" i="11"/>
  <c r="AJ8" i="11" s="1"/>
  <c r="L70" i="11"/>
  <c r="K70" i="11"/>
  <c r="L69" i="11"/>
  <c r="O69" i="11" s="1"/>
  <c r="AI8" i="11" s="1"/>
  <c r="K69" i="11"/>
  <c r="L68" i="11"/>
  <c r="K68" i="11"/>
  <c r="O67" i="11"/>
  <c r="AE8" i="11" s="1"/>
  <c r="L67" i="11"/>
  <c r="K67" i="11"/>
  <c r="N67" i="11" s="1"/>
  <c r="AD8" i="11" s="1"/>
  <c r="O66" i="11"/>
  <c r="L66" i="11"/>
  <c r="K66" i="11"/>
  <c r="N66" i="11" s="1"/>
  <c r="AB8" i="11" s="1"/>
  <c r="O65" i="11"/>
  <c r="AA8" i="11" s="1"/>
  <c r="L65" i="11"/>
  <c r="K65" i="11"/>
  <c r="N65" i="11" s="1"/>
  <c r="Z8" i="11" s="1"/>
  <c r="O61" i="11"/>
  <c r="AM7" i="11" s="1"/>
  <c r="L61" i="11"/>
  <c r="K61" i="11"/>
  <c r="N61" i="11" s="1"/>
  <c r="AL7" i="11" s="1"/>
  <c r="O60" i="11"/>
  <c r="L60" i="11"/>
  <c r="K60" i="11"/>
  <c r="N60" i="11" s="1"/>
  <c r="AJ7" i="11" s="1"/>
  <c r="O59" i="11"/>
  <c r="AI7" i="11" s="1"/>
  <c r="L59" i="11"/>
  <c r="K59" i="11"/>
  <c r="N59" i="11" s="1"/>
  <c r="AH7" i="11" s="1"/>
  <c r="O58" i="11"/>
  <c r="L58" i="11"/>
  <c r="K58" i="11"/>
  <c r="N58" i="11" s="1"/>
  <c r="AF7" i="11" s="1"/>
  <c r="O57" i="11"/>
  <c r="AE7" i="11" s="1"/>
  <c r="L57" i="11"/>
  <c r="K57" i="11"/>
  <c r="N57" i="11" s="1"/>
  <c r="AD7" i="11" s="1"/>
  <c r="O56" i="11"/>
  <c r="L56" i="11"/>
  <c r="K56" i="11"/>
  <c r="N56" i="11" s="1"/>
  <c r="AB7" i="11" s="1"/>
  <c r="O55" i="11"/>
  <c r="AA7" i="11" s="1"/>
  <c r="L55" i="11"/>
  <c r="K55" i="11"/>
  <c r="N55" i="11" s="1"/>
  <c r="Z7" i="11" s="1"/>
  <c r="O51" i="11"/>
  <c r="AM6" i="11" s="1"/>
  <c r="L51" i="11"/>
  <c r="K51" i="11"/>
  <c r="N51" i="11" s="1"/>
  <c r="AL6" i="11" s="1"/>
  <c r="O50" i="11"/>
  <c r="L50" i="11"/>
  <c r="K50" i="11"/>
  <c r="N50" i="11" s="1"/>
  <c r="AJ6" i="11" s="1"/>
  <c r="O49" i="11"/>
  <c r="AI6" i="11" s="1"/>
  <c r="L49" i="11"/>
  <c r="K49" i="11"/>
  <c r="N49" i="11" s="1"/>
  <c r="AH6" i="11" s="1"/>
  <c r="O48" i="11"/>
  <c r="L48" i="11"/>
  <c r="K48" i="11"/>
  <c r="N48" i="11" s="1"/>
  <c r="AF6" i="11" s="1"/>
  <c r="O47" i="11"/>
  <c r="AE6" i="11" s="1"/>
  <c r="L47" i="11"/>
  <c r="K47" i="11"/>
  <c r="N47" i="11" s="1"/>
  <c r="AD6" i="11" s="1"/>
  <c r="O46" i="11"/>
  <c r="L46" i="11"/>
  <c r="K46" i="11"/>
  <c r="N46" i="11" s="1"/>
  <c r="AB6" i="11" s="1"/>
  <c r="O45" i="11"/>
  <c r="AA6" i="11" s="1"/>
  <c r="L45" i="11"/>
  <c r="K45" i="11"/>
  <c r="N45" i="11" s="1"/>
  <c r="Z6" i="11" s="1"/>
  <c r="O41" i="11"/>
  <c r="AM5" i="11" s="1"/>
  <c r="L41" i="11"/>
  <c r="K41" i="11"/>
  <c r="N41" i="11" s="1"/>
  <c r="AL5" i="11" s="1"/>
  <c r="O40" i="11"/>
  <c r="L40" i="11"/>
  <c r="K40" i="11"/>
  <c r="N40" i="11" s="1"/>
  <c r="AJ5" i="11" s="1"/>
  <c r="AM39" i="11"/>
  <c r="AL39" i="11"/>
  <c r="AJ39" i="11"/>
  <c r="AI39" i="11"/>
  <c r="AH39" i="11"/>
  <c r="AF39" i="11"/>
  <c r="AD39" i="11"/>
  <c r="AB39" i="11"/>
  <c r="AA39" i="11"/>
  <c r="L39" i="11"/>
  <c r="O39" i="11" s="1"/>
  <c r="AI5" i="11" s="1"/>
  <c r="K39" i="11"/>
  <c r="AL38" i="11"/>
  <c r="AJ38" i="11"/>
  <c r="AH38" i="11"/>
  <c r="AG38" i="11"/>
  <c r="AD38" i="11"/>
  <c r="AB38" i="11"/>
  <c r="Z38" i="11"/>
  <c r="O38" i="11"/>
  <c r="L38" i="11"/>
  <c r="K38" i="11"/>
  <c r="N38" i="11" s="1"/>
  <c r="AF5" i="11" s="1"/>
  <c r="AM37" i="11"/>
  <c r="AJ37" i="11"/>
  <c r="AH37" i="11"/>
  <c r="AF37" i="11"/>
  <c r="AE37" i="11"/>
  <c r="AB37" i="11"/>
  <c r="Z37" i="11"/>
  <c r="L37" i="11"/>
  <c r="O37" i="11" s="1"/>
  <c r="AE5" i="11" s="1"/>
  <c r="K37" i="11"/>
  <c r="AL36" i="11"/>
  <c r="AK36" i="11"/>
  <c r="AJ36" i="11"/>
  <c r="AH36" i="11"/>
  <c r="AF36" i="11"/>
  <c r="AD36" i="11"/>
  <c r="AC36" i="11"/>
  <c r="Z36" i="11"/>
  <c r="O36" i="11"/>
  <c r="L36" i="11"/>
  <c r="K36" i="11"/>
  <c r="N36" i="11" s="1"/>
  <c r="AB5" i="11" s="1"/>
  <c r="AM35" i="11"/>
  <c r="AL35" i="11"/>
  <c r="AJ35" i="11"/>
  <c r="AI35" i="11"/>
  <c r="AH35" i="11"/>
  <c r="AF35" i="11"/>
  <c r="AD35" i="11"/>
  <c r="AB35" i="11"/>
  <c r="AA35" i="11"/>
  <c r="L35" i="11"/>
  <c r="O35" i="11" s="1"/>
  <c r="AA5" i="11" s="1"/>
  <c r="K35" i="11"/>
  <c r="AL34" i="11"/>
  <c r="AJ34" i="11"/>
  <c r="AI34" i="11"/>
  <c r="AH34" i="11"/>
  <c r="AL33" i="11"/>
  <c r="AJ33" i="11"/>
  <c r="AJ32" i="11"/>
  <c r="AH32" i="11"/>
  <c r="AH31" i="11"/>
  <c r="AF31" i="11"/>
  <c r="L31" i="11"/>
  <c r="K31" i="11"/>
  <c r="N31" i="11" s="1"/>
  <c r="AL4" i="11" s="1"/>
  <c r="AF30" i="11"/>
  <c r="AD30" i="11"/>
  <c r="AB30" i="11"/>
  <c r="L30" i="11"/>
  <c r="O30" i="11" s="1"/>
  <c r="AK4" i="11" s="1"/>
  <c r="K30" i="11"/>
  <c r="AK29" i="11"/>
  <c r="AI29" i="11"/>
  <c r="AH29" i="11"/>
  <c r="AG29" i="11"/>
  <c r="AF29" i="11"/>
  <c r="AD29" i="11"/>
  <c r="AC29" i="11"/>
  <c r="AB29" i="11"/>
  <c r="Z29" i="11"/>
  <c r="O29" i="11"/>
  <c r="AI4" i="11" s="1"/>
  <c r="L29" i="11"/>
  <c r="K29" i="11"/>
  <c r="N29" i="11" s="1"/>
  <c r="AH4" i="11" s="1"/>
  <c r="AM28" i="11"/>
  <c r="AL28" i="11"/>
  <c r="AK28" i="11"/>
  <c r="AJ28" i="11"/>
  <c r="AI28" i="11"/>
  <c r="AG28" i="11"/>
  <c r="AF28" i="11"/>
  <c r="AE28" i="11"/>
  <c r="AD28" i="11"/>
  <c r="AC28" i="11"/>
  <c r="AB28" i="11"/>
  <c r="AA28" i="11"/>
  <c r="L28" i="11"/>
  <c r="O28" i="11" s="1"/>
  <c r="AG4" i="11" s="1"/>
  <c r="K28" i="11"/>
  <c r="AM27" i="11"/>
  <c r="AL27" i="11"/>
  <c r="AK27" i="11"/>
  <c r="AJ27" i="11"/>
  <c r="AI27" i="11"/>
  <c r="AH27" i="11"/>
  <c r="AG27" i="11"/>
  <c r="AE27" i="11"/>
  <c r="AD27" i="11"/>
  <c r="AC27" i="11"/>
  <c r="AB27" i="11"/>
  <c r="AA27" i="11"/>
  <c r="Z27" i="11"/>
  <c r="O27" i="11"/>
  <c r="AE4" i="11" s="1"/>
  <c r="L27" i="11"/>
  <c r="K27" i="11"/>
  <c r="N27" i="11" s="1"/>
  <c r="AD4" i="11" s="1"/>
  <c r="AM26" i="11"/>
  <c r="AL26" i="11"/>
  <c r="AJ26" i="11"/>
  <c r="AI26" i="11"/>
  <c r="AH26" i="11"/>
  <c r="AF26" i="11"/>
  <c r="AE26" i="11"/>
  <c r="AD26" i="11"/>
  <c r="AB26" i="11"/>
  <c r="AA26" i="11"/>
  <c r="Z26" i="11"/>
  <c r="L26" i="11"/>
  <c r="O26" i="11" s="1"/>
  <c r="AC4" i="11" s="1"/>
  <c r="K26" i="11"/>
  <c r="AL25" i="11"/>
  <c r="AK25" i="11"/>
  <c r="AJ25" i="11"/>
  <c r="AH25" i="11"/>
  <c r="AG25" i="11"/>
  <c r="AF25" i="11"/>
  <c r="AD25" i="11"/>
  <c r="AC25" i="11"/>
  <c r="AB25" i="11"/>
  <c r="Z25" i="11"/>
  <c r="O25" i="11"/>
  <c r="AA4" i="11" s="1"/>
  <c r="L25" i="11"/>
  <c r="K25" i="11"/>
  <c r="N25" i="11" s="1"/>
  <c r="Z4" i="11" s="1"/>
  <c r="AM24" i="11"/>
  <c r="AL24" i="11"/>
  <c r="AJ24" i="11"/>
  <c r="AI24" i="11"/>
  <c r="AH24" i="11"/>
  <c r="AG24" i="11"/>
  <c r="AF24" i="11"/>
  <c r="Z24" i="11"/>
  <c r="AM23" i="11"/>
  <c r="AL23" i="11"/>
  <c r="AL22" i="11"/>
  <c r="AK22" i="11"/>
  <c r="AJ22" i="11"/>
  <c r="AJ21" i="11"/>
  <c r="AI21" i="11"/>
  <c r="AH21" i="11"/>
  <c r="O21" i="11"/>
  <c r="L21" i="11"/>
  <c r="K21" i="11"/>
  <c r="N21" i="11" s="1"/>
  <c r="AL3" i="11" s="1"/>
  <c r="AH20" i="11"/>
  <c r="AG20" i="11"/>
  <c r="AF20" i="11"/>
  <c r="L20" i="11"/>
  <c r="O20" i="11" s="1"/>
  <c r="AK3" i="11" s="1"/>
  <c r="K20" i="11"/>
  <c r="AF19" i="11"/>
  <c r="AE19" i="11"/>
  <c r="AD19" i="11"/>
  <c r="O19" i="11"/>
  <c r="L19" i="11"/>
  <c r="K19" i="11"/>
  <c r="N19" i="11" s="1"/>
  <c r="AH3" i="11" s="1"/>
  <c r="AD18" i="11"/>
  <c r="AC18" i="11"/>
  <c r="AB18" i="11"/>
  <c r="L18" i="11"/>
  <c r="O18" i="11" s="1"/>
  <c r="AG3" i="11" s="1"/>
  <c r="K18" i="11"/>
  <c r="AB17" i="11"/>
  <c r="AA17" i="11"/>
  <c r="Z17" i="11"/>
  <c r="O17" i="11"/>
  <c r="L17" i="11"/>
  <c r="K17" i="11"/>
  <c r="N17" i="11" s="1"/>
  <c r="AD3" i="11" s="1"/>
  <c r="Z16" i="11"/>
  <c r="L16" i="11"/>
  <c r="O16" i="11" s="1"/>
  <c r="AC3" i="11" s="1"/>
  <c r="K16" i="11"/>
  <c r="AM15" i="11"/>
  <c r="AK15" i="11"/>
  <c r="AJ15" i="11"/>
  <c r="AH15" i="11"/>
  <c r="AG15" i="11"/>
  <c r="AF15" i="11"/>
  <c r="AE15" i="11"/>
  <c r="AC15" i="11"/>
  <c r="AB15" i="11"/>
  <c r="Z15" i="11"/>
  <c r="O15" i="11"/>
  <c r="L15" i="11"/>
  <c r="K15" i="11"/>
  <c r="N15" i="11" s="1"/>
  <c r="Z3" i="11" s="1"/>
  <c r="AM14" i="11"/>
  <c r="AL14" i="11"/>
  <c r="AK14" i="11"/>
  <c r="AI14" i="11"/>
  <c r="AH14" i="11"/>
  <c r="AF14" i="11"/>
  <c r="AE14" i="11"/>
  <c r="AD14" i="11"/>
  <c r="AC14" i="11"/>
  <c r="AA14" i="11"/>
  <c r="Z14" i="11"/>
  <c r="AM13" i="11"/>
  <c r="AL13" i="11"/>
  <c r="AL12" i="11"/>
  <c r="AK12" i="11"/>
  <c r="AJ12" i="11"/>
  <c r="AJ11" i="11"/>
  <c r="AH11" i="11"/>
  <c r="Z11" i="11"/>
  <c r="L11" i="11"/>
  <c r="O11" i="11" s="1"/>
  <c r="K11" i="11"/>
  <c r="AL10" i="11"/>
  <c r="AK10" i="11"/>
  <c r="AJ10" i="11"/>
  <c r="AI10" i="11"/>
  <c r="AH10" i="11"/>
  <c r="L10" i="11"/>
  <c r="O10" i="11" s="1"/>
  <c r="K10" i="11"/>
  <c r="AK9" i="11"/>
  <c r="AC9" i="11"/>
  <c r="L9" i="11"/>
  <c r="O9" i="11" s="1"/>
  <c r="K9" i="11"/>
  <c r="AG8" i="11"/>
  <c r="AF8" i="11"/>
  <c r="AC8" i="11"/>
  <c r="L8" i="11"/>
  <c r="O8" i="11" s="1"/>
  <c r="K8" i="11"/>
  <c r="AK7" i="11"/>
  <c r="AG7" i="11"/>
  <c r="AC7" i="11"/>
  <c r="L7" i="11"/>
  <c r="O7" i="11" s="1"/>
  <c r="K7" i="11"/>
  <c r="AK6" i="11"/>
  <c r="AG6" i="11"/>
  <c r="AC6" i="11"/>
  <c r="L6" i="11"/>
  <c r="O6" i="11" s="1"/>
  <c r="K6" i="11"/>
  <c r="AK5" i="11"/>
  <c r="AG5" i="11"/>
  <c r="AC5" i="11"/>
  <c r="L5" i="11"/>
  <c r="O5" i="11" s="1"/>
  <c r="K5" i="11"/>
  <c r="AM3" i="11"/>
  <c r="AI3" i="11"/>
  <c r="AE3" i="11"/>
  <c r="AA3" i="11"/>
  <c r="AB50" i="7"/>
  <c r="AA50" i="7"/>
  <c r="Z50" i="7"/>
  <c r="Y50" i="7"/>
  <c r="AB49" i="7"/>
  <c r="AA49" i="7"/>
  <c r="Z49" i="7"/>
  <c r="Y49" i="7"/>
  <c r="AB48" i="7"/>
  <c r="AA48" i="7"/>
  <c r="Z48" i="7"/>
  <c r="Y48" i="7"/>
  <c r="AB47" i="7"/>
  <c r="AA47" i="7"/>
  <c r="Z47" i="7"/>
  <c r="Y47" i="7"/>
  <c r="AB46" i="7"/>
  <c r="AA46" i="7"/>
  <c r="Z46" i="7"/>
  <c r="Y46" i="7"/>
  <c r="AB45" i="7"/>
  <c r="AA45" i="7"/>
  <c r="Z45" i="7"/>
  <c r="Y45" i="7"/>
  <c r="AB44" i="7"/>
  <c r="AA44" i="7"/>
  <c r="Z44" i="7"/>
  <c r="Y44" i="7"/>
  <c r="AB40" i="7"/>
  <c r="AA40" i="7"/>
  <c r="Z40" i="7"/>
  <c r="Y40" i="7"/>
  <c r="AB39" i="7"/>
  <c r="AA39" i="7"/>
  <c r="Z39" i="7"/>
  <c r="Y39" i="7"/>
  <c r="AB38" i="7"/>
  <c r="AA38" i="7"/>
  <c r="Z38" i="7"/>
  <c r="Y38" i="7"/>
  <c r="AB37" i="7"/>
  <c r="AA37" i="7"/>
  <c r="Z37" i="7"/>
  <c r="Y37" i="7"/>
  <c r="AB36" i="7"/>
  <c r="AA36" i="7"/>
  <c r="Z36" i="7"/>
  <c r="Y36" i="7"/>
  <c r="AB35" i="7"/>
  <c r="AA35" i="7"/>
  <c r="Z35" i="7"/>
  <c r="Y35" i="7"/>
  <c r="AB34" i="7"/>
  <c r="AA34" i="7"/>
  <c r="Z34" i="7"/>
  <c r="Y34" i="7"/>
  <c r="AB30" i="7"/>
  <c r="AA30" i="7"/>
  <c r="Z30" i="7"/>
  <c r="Y30" i="7"/>
  <c r="AB29" i="7"/>
  <c r="AA29" i="7"/>
  <c r="Z29" i="7"/>
  <c r="Y29" i="7"/>
  <c r="AB28" i="7"/>
  <c r="AA28" i="7"/>
  <c r="Z28" i="7"/>
  <c r="Y28" i="7"/>
  <c r="AB27" i="7"/>
  <c r="AA27" i="7"/>
  <c r="Z27" i="7"/>
  <c r="Y27" i="7"/>
  <c r="AB26" i="7"/>
  <c r="AA26" i="7"/>
  <c r="Z26" i="7"/>
  <c r="Y26" i="7"/>
  <c r="AB25" i="7"/>
  <c r="AA25" i="7"/>
  <c r="Z25" i="7"/>
  <c r="Y25" i="7"/>
  <c r="AB24" i="7"/>
  <c r="AA24" i="7"/>
  <c r="Z24" i="7"/>
  <c r="Y24" i="7"/>
  <c r="AB20" i="7"/>
  <c r="AA20" i="7"/>
  <c r="Z20" i="7"/>
  <c r="Y20" i="7"/>
  <c r="AB19" i="7"/>
  <c r="AA19" i="7"/>
  <c r="Z19" i="7"/>
  <c r="Y19" i="7"/>
  <c r="AB18" i="7"/>
  <c r="AA18" i="7"/>
  <c r="Z18" i="7"/>
  <c r="Y18" i="7"/>
  <c r="AB17" i="7"/>
  <c r="AA17" i="7"/>
  <c r="Z17" i="7"/>
  <c r="Y17" i="7"/>
  <c r="AB16" i="7"/>
  <c r="AA16" i="7"/>
  <c r="Z16" i="7"/>
  <c r="Y16" i="7"/>
  <c r="AB15" i="7"/>
  <c r="AA15" i="7"/>
  <c r="Z15" i="7"/>
  <c r="Y15" i="7"/>
  <c r="AB14" i="7"/>
  <c r="AA14" i="7"/>
  <c r="Z14" i="7"/>
  <c r="Y14" i="7"/>
  <c r="AB10" i="7"/>
  <c r="AA10" i="7"/>
  <c r="Z10" i="7"/>
  <c r="Y10" i="7"/>
  <c r="AB9" i="7"/>
  <c r="AA9" i="7"/>
  <c r="Z9" i="7"/>
  <c r="Y9" i="7"/>
  <c r="AB8" i="7"/>
  <c r="AA8" i="7"/>
  <c r="Z8" i="7"/>
  <c r="Y8" i="7"/>
  <c r="AB7" i="7"/>
  <c r="AA7" i="7"/>
  <c r="Z7" i="7"/>
  <c r="Y7" i="7"/>
  <c r="AB6" i="7"/>
  <c r="AA6" i="7"/>
  <c r="Z6" i="7"/>
  <c r="Y6" i="7"/>
  <c r="AB5" i="7"/>
  <c r="AA5" i="7"/>
  <c r="Z5" i="7"/>
  <c r="Y5" i="7"/>
  <c r="AB4" i="7"/>
  <c r="AA4" i="7"/>
  <c r="Z4" i="7"/>
  <c r="Y4" i="7"/>
  <c r="AB70" i="6"/>
  <c r="AA70" i="6"/>
  <c r="Z70" i="6"/>
  <c r="Y70" i="6"/>
  <c r="AB69" i="6"/>
  <c r="AA69" i="6"/>
  <c r="Z69" i="6"/>
  <c r="Y69" i="6"/>
  <c r="AB68" i="6"/>
  <c r="AA68" i="6"/>
  <c r="Z68" i="6"/>
  <c r="Y68" i="6"/>
  <c r="AB67" i="6"/>
  <c r="AA67" i="6"/>
  <c r="Z67" i="6"/>
  <c r="Y67" i="6"/>
  <c r="AB66" i="6"/>
  <c r="AA66" i="6"/>
  <c r="Z66" i="6"/>
  <c r="Y66" i="6"/>
  <c r="AB65" i="6"/>
  <c r="AA65" i="6"/>
  <c r="Z65" i="6"/>
  <c r="Y65" i="6"/>
  <c r="AB64" i="6"/>
  <c r="AA64" i="6"/>
  <c r="Z64" i="6"/>
  <c r="Y64" i="6"/>
  <c r="AB60" i="6"/>
  <c r="AA60" i="6"/>
  <c r="Z60" i="6"/>
  <c r="Y60" i="6"/>
  <c r="AB59" i="6"/>
  <c r="AA59" i="6"/>
  <c r="Z59" i="6"/>
  <c r="Y59" i="6"/>
  <c r="AB58" i="6"/>
  <c r="AA58" i="6"/>
  <c r="Z58" i="6"/>
  <c r="Y58" i="6"/>
  <c r="AB57" i="6"/>
  <c r="AA57" i="6"/>
  <c r="Z57" i="6"/>
  <c r="Y57" i="6"/>
  <c r="AB56" i="6"/>
  <c r="AA56" i="6"/>
  <c r="Z56" i="6"/>
  <c r="Y56" i="6"/>
  <c r="AB55" i="6"/>
  <c r="AA55" i="6"/>
  <c r="Z55" i="6"/>
  <c r="Y55" i="6"/>
  <c r="AB54" i="6"/>
  <c r="AA54" i="6"/>
  <c r="Z54" i="6"/>
  <c r="Y54" i="6"/>
  <c r="AB50" i="6"/>
  <c r="AA50" i="6"/>
  <c r="Z50" i="6"/>
  <c r="Y50" i="6"/>
  <c r="AB49" i="6"/>
  <c r="AA49" i="6"/>
  <c r="Z49" i="6"/>
  <c r="Y49" i="6"/>
  <c r="AB48" i="6"/>
  <c r="AA48" i="6"/>
  <c r="Z48" i="6"/>
  <c r="Y48" i="6"/>
  <c r="AB47" i="6"/>
  <c r="AA47" i="6"/>
  <c r="Z47" i="6"/>
  <c r="Y47" i="6"/>
  <c r="AB46" i="6"/>
  <c r="AA46" i="6"/>
  <c r="Z46" i="6"/>
  <c r="Y46" i="6"/>
  <c r="AB45" i="6"/>
  <c r="AA45" i="6"/>
  <c r="Z45" i="6"/>
  <c r="Y45" i="6"/>
  <c r="AB44" i="6"/>
  <c r="AA44" i="6"/>
  <c r="Z44" i="6"/>
  <c r="Y44" i="6"/>
  <c r="AB40" i="6"/>
  <c r="AA40" i="6"/>
  <c r="Z40" i="6"/>
  <c r="Y40" i="6"/>
  <c r="AB39" i="6"/>
  <c r="AA39" i="6"/>
  <c r="Z39" i="6"/>
  <c r="Y39" i="6"/>
  <c r="AB38" i="6"/>
  <c r="AA38" i="6"/>
  <c r="Z38" i="6"/>
  <c r="Y38" i="6"/>
  <c r="AB37" i="6"/>
  <c r="AA37" i="6"/>
  <c r="Z37" i="6"/>
  <c r="Y37" i="6"/>
  <c r="AB36" i="6"/>
  <c r="AA36" i="6"/>
  <c r="Z36" i="6"/>
  <c r="Y36" i="6"/>
  <c r="AB35" i="6"/>
  <c r="AA35" i="6"/>
  <c r="Z35" i="6"/>
  <c r="Y35" i="6"/>
  <c r="AB34" i="6"/>
  <c r="AA34" i="6"/>
  <c r="Z34" i="6"/>
  <c r="Y34" i="6"/>
  <c r="AB30" i="6"/>
  <c r="AA30" i="6"/>
  <c r="Z30" i="6"/>
  <c r="Y30" i="6"/>
  <c r="AB29" i="6"/>
  <c r="AA29" i="6"/>
  <c r="Z29" i="6"/>
  <c r="Y29" i="6"/>
  <c r="AB28" i="6"/>
  <c r="AA28" i="6"/>
  <c r="Z28" i="6"/>
  <c r="Y28" i="6"/>
  <c r="AB27" i="6"/>
  <c r="AA27" i="6"/>
  <c r="Z27" i="6"/>
  <c r="Y27" i="6"/>
  <c r="AB26" i="6"/>
  <c r="AA26" i="6"/>
  <c r="Z26" i="6"/>
  <c r="Y26" i="6"/>
  <c r="AB25" i="6"/>
  <c r="AA25" i="6"/>
  <c r="Z25" i="6"/>
  <c r="Y25" i="6"/>
  <c r="AB24" i="6"/>
  <c r="AA24" i="6"/>
  <c r="Z24" i="6"/>
  <c r="Y24" i="6"/>
  <c r="AB20" i="6"/>
  <c r="AA20" i="6"/>
  <c r="Z20" i="6"/>
  <c r="Y20" i="6"/>
  <c r="AB19" i="6"/>
  <c r="AA19" i="6"/>
  <c r="Z19" i="6"/>
  <c r="Y19" i="6"/>
  <c r="AB18" i="6"/>
  <c r="AA18" i="6"/>
  <c r="Z18" i="6"/>
  <c r="Y18" i="6"/>
  <c r="AB17" i="6"/>
  <c r="AA17" i="6"/>
  <c r="Z17" i="6"/>
  <c r="Y17" i="6"/>
  <c r="AB16" i="6"/>
  <c r="AA16" i="6"/>
  <c r="Z16" i="6"/>
  <c r="Y16" i="6"/>
  <c r="AB15" i="6"/>
  <c r="AA15" i="6"/>
  <c r="Z15" i="6"/>
  <c r="Y15" i="6"/>
  <c r="AB14" i="6"/>
  <c r="AA14" i="6"/>
  <c r="Z14" i="6"/>
  <c r="Y14" i="6"/>
  <c r="AB10" i="6"/>
  <c r="AA10" i="6"/>
  <c r="Z10" i="6"/>
  <c r="Y10" i="6"/>
  <c r="AB9" i="6"/>
  <c r="AA9" i="6"/>
  <c r="Z9" i="6"/>
  <c r="Y9" i="6"/>
  <c r="AB8" i="6"/>
  <c r="AA8" i="6"/>
  <c r="Z8" i="6"/>
  <c r="Y8" i="6"/>
  <c r="AB7" i="6"/>
  <c r="AA7" i="6"/>
  <c r="Z7" i="6"/>
  <c r="Y7" i="6"/>
  <c r="AB6" i="6"/>
  <c r="AA6" i="6"/>
  <c r="Z6" i="6"/>
  <c r="Y6" i="6"/>
  <c r="AB5" i="6"/>
  <c r="AA5" i="6"/>
  <c r="Z5" i="6"/>
  <c r="Y5" i="6"/>
  <c r="AB4" i="6"/>
  <c r="AA4" i="6"/>
  <c r="Z4" i="6"/>
  <c r="Y4" i="6"/>
  <c r="AB80" i="5"/>
  <c r="AA80" i="5"/>
  <c r="Z80" i="5"/>
  <c r="Y80" i="5"/>
  <c r="AB79" i="5"/>
  <c r="AA79" i="5"/>
  <c r="Z79" i="5"/>
  <c r="Y79" i="5"/>
  <c r="AB78" i="5"/>
  <c r="AA78" i="5"/>
  <c r="Z78" i="5"/>
  <c r="Y78" i="5"/>
  <c r="AB77" i="5"/>
  <c r="AA77" i="5"/>
  <c r="Z77" i="5"/>
  <c r="Y77" i="5"/>
  <c r="AB76" i="5"/>
  <c r="AA76" i="5"/>
  <c r="Z76" i="5"/>
  <c r="Y76" i="5"/>
  <c r="AB75" i="5"/>
  <c r="AA75" i="5"/>
  <c r="Z75" i="5"/>
  <c r="Y75" i="5"/>
  <c r="AB74" i="5"/>
  <c r="AA74" i="5"/>
  <c r="Z74" i="5"/>
  <c r="Y74" i="5"/>
  <c r="AB70" i="5"/>
  <c r="AA70" i="5"/>
  <c r="Z70" i="5"/>
  <c r="Y70" i="5"/>
  <c r="AB69" i="5"/>
  <c r="AA69" i="5"/>
  <c r="Z69" i="5"/>
  <c r="Y69" i="5"/>
  <c r="AB68" i="5"/>
  <c r="AA68" i="5"/>
  <c r="Z68" i="5"/>
  <c r="Y68" i="5"/>
  <c r="AB67" i="5"/>
  <c r="AA67" i="5"/>
  <c r="Z67" i="5"/>
  <c r="Y67" i="5"/>
  <c r="AB66" i="5"/>
  <c r="AA66" i="5"/>
  <c r="Z66" i="5"/>
  <c r="Y66" i="5"/>
  <c r="AB65" i="5"/>
  <c r="AA65" i="5"/>
  <c r="Z65" i="5"/>
  <c r="Y65" i="5"/>
  <c r="AB64" i="5"/>
  <c r="AA64" i="5"/>
  <c r="Z64" i="5"/>
  <c r="Y64" i="5"/>
  <c r="AB60" i="5"/>
  <c r="AA60" i="5"/>
  <c r="Z60" i="5"/>
  <c r="Y60" i="5"/>
  <c r="AB59" i="5"/>
  <c r="AA59" i="5"/>
  <c r="Z59" i="5"/>
  <c r="Y59" i="5"/>
  <c r="AB58" i="5"/>
  <c r="AA58" i="5"/>
  <c r="Z58" i="5"/>
  <c r="Y58" i="5"/>
  <c r="AB57" i="5"/>
  <c r="AA57" i="5"/>
  <c r="Z57" i="5"/>
  <c r="Y57" i="5"/>
  <c r="AB56" i="5"/>
  <c r="AA56" i="5"/>
  <c r="Z56" i="5"/>
  <c r="Y56" i="5"/>
  <c r="AB55" i="5"/>
  <c r="AA55" i="5"/>
  <c r="Z55" i="5"/>
  <c r="Y55" i="5"/>
  <c r="AB54" i="5"/>
  <c r="AA54" i="5"/>
  <c r="Z54" i="5"/>
  <c r="Y54" i="5"/>
  <c r="AB50" i="5"/>
  <c r="AA50" i="5"/>
  <c r="Z50" i="5"/>
  <c r="Y50" i="5"/>
  <c r="AB49" i="5"/>
  <c r="AA49" i="5"/>
  <c r="Z49" i="5"/>
  <c r="Y49" i="5"/>
  <c r="AB48" i="5"/>
  <c r="AA48" i="5"/>
  <c r="Z48" i="5"/>
  <c r="Y48" i="5"/>
  <c r="AB47" i="5"/>
  <c r="AA47" i="5"/>
  <c r="Z47" i="5"/>
  <c r="Y47" i="5"/>
  <c r="AB46" i="5"/>
  <c r="AA46" i="5"/>
  <c r="Z46" i="5"/>
  <c r="Y46" i="5"/>
  <c r="AB45" i="5"/>
  <c r="AA45" i="5"/>
  <c r="Z45" i="5"/>
  <c r="Y45" i="5"/>
  <c r="AB44" i="5"/>
  <c r="AA44" i="5"/>
  <c r="Z44" i="5"/>
  <c r="Y44" i="5"/>
  <c r="AB40" i="5"/>
  <c r="AA40" i="5"/>
  <c r="Z40" i="5"/>
  <c r="Y40" i="5"/>
  <c r="AB39" i="5"/>
  <c r="AA39" i="5"/>
  <c r="Z39" i="5"/>
  <c r="Y39" i="5"/>
  <c r="AB38" i="5"/>
  <c r="AA38" i="5"/>
  <c r="Z38" i="5"/>
  <c r="Y38" i="5"/>
  <c r="AB37" i="5"/>
  <c r="AA37" i="5"/>
  <c r="Z37" i="5"/>
  <c r="Y37" i="5"/>
  <c r="AB36" i="5"/>
  <c r="AA36" i="5"/>
  <c r="Z36" i="5"/>
  <c r="Y36" i="5"/>
  <c r="AB35" i="5"/>
  <c r="AA35" i="5"/>
  <c r="Z35" i="5"/>
  <c r="Y35" i="5"/>
  <c r="AB34" i="5"/>
  <c r="AA34" i="5"/>
  <c r="Z34" i="5"/>
  <c r="Y34" i="5"/>
  <c r="AB30" i="5"/>
  <c r="AA30" i="5"/>
  <c r="Z30" i="5"/>
  <c r="Y30" i="5"/>
  <c r="AB29" i="5"/>
  <c r="AA29" i="5"/>
  <c r="Z29" i="5"/>
  <c r="Y29" i="5"/>
  <c r="AB28" i="5"/>
  <c r="AA28" i="5"/>
  <c r="Z28" i="5"/>
  <c r="Y28" i="5"/>
  <c r="AB27" i="5"/>
  <c r="AA27" i="5"/>
  <c r="Z27" i="5"/>
  <c r="Y27" i="5"/>
  <c r="AB26" i="5"/>
  <c r="AA26" i="5"/>
  <c r="Z26" i="5"/>
  <c r="Y26" i="5"/>
  <c r="AB25" i="5"/>
  <c r="AA25" i="5"/>
  <c r="Z25" i="5"/>
  <c r="Y25" i="5"/>
  <c r="AB24" i="5"/>
  <c r="AA24" i="5"/>
  <c r="Z24" i="5"/>
  <c r="Y24" i="5"/>
  <c r="AB20" i="5"/>
  <c r="AA20" i="5"/>
  <c r="Z20" i="5"/>
  <c r="Y20" i="5"/>
  <c r="AB19" i="5"/>
  <c r="AA19" i="5"/>
  <c r="Z19" i="5"/>
  <c r="Y19" i="5"/>
  <c r="AB18" i="5"/>
  <c r="AA18" i="5"/>
  <c r="Z18" i="5"/>
  <c r="Y18" i="5"/>
  <c r="AB17" i="5"/>
  <c r="AA17" i="5"/>
  <c r="Z17" i="5"/>
  <c r="Y17" i="5"/>
  <c r="AB16" i="5"/>
  <c r="AA16" i="5"/>
  <c r="Z16" i="5"/>
  <c r="Y16" i="5"/>
  <c r="AB15" i="5"/>
  <c r="AA15" i="5"/>
  <c r="Z15" i="5"/>
  <c r="Y15" i="5"/>
  <c r="AB14" i="5"/>
  <c r="AA14" i="5"/>
  <c r="Z14" i="5"/>
  <c r="Y14" i="5"/>
  <c r="AB10" i="5"/>
  <c r="AA10" i="5"/>
  <c r="Z10" i="5"/>
  <c r="Y10" i="5"/>
  <c r="AB9" i="5"/>
  <c r="AA9" i="5"/>
  <c r="Z9" i="5"/>
  <c r="Y9" i="5"/>
  <c r="AB8" i="5"/>
  <c r="AA8" i="5"/>
  <c r="Z8" i="5"/>
  <c r="Y8" i="5"/>
  <c r="AB7" i="5"/>
  <c r="AA7" i="5"/>
  <c r="Z7" i="5"/>
  <c r="Y7" i="5"/>
  <c r="AB6" i="5"/>
  <c r="AA6" i="5"/>
  <c r="Z6" i="5"/>
  <c r="Y6" i="5"/>
  <c r="AB5" i="5"/>
  <c r="AA5" i="5"/>
  <c r="Z5" i="5"/>
  <c r="Y5" i="5"/>
  <c r="AB4" i="5"/>
  <c r="AA4" i="5"/>
  <c r="Z4" i="5"/>
  <c r="Y4" i="5"/>
  <c r="AB60" i="4"/>
  <c r="AA60" i="4"/>
  <c r="Z60" i="4"/>
  <c r="Y60" i="4"/>
  <c r="AB59" i="4"/>
  <c r="AA59" i="4"/>
  <c r="Z59" i="4"/>
  <c r="Y59" i="4"/>
  <c r="AB58" i="4"/>
  <c r="AA58" i="4"/>
  <c r="Z58" i="4"/>
  <c r="Y58" i="4"/>
  <c r="AB57" i="4"/>
  <c r="AA57" i="4"/>
  <c r="Z57" i="4"/>
  <c r="Y57" i="4"/>
  <c r="AB56" i="4"/>
  <c r="AA56" i="4"/>
  <c r="Z56" i="4"/>
  <c r="Y56" i="4"/>
  <c r="AB55" i="4"/>
  <c r="AA55" i="4"/>
  <c r="Z55" i="4"/>
  <c r="Y55" i="4"/>
  <c r="AB54" i="4"/>
  <c r="AA54" i="4"/>
  <c r="Z54" i="4"/>
  <c r="Y54" i="4"/>
  <c r="AB50" i="4"/>
  <c r="AA50" i="4"/>
  <c r="Z50" i="4"/>
  <c r="Y50" i="4"/>
  <c r="AB49" i="4"/>
  <c r="AA49" i="4"/>
  <c r="Z49" i="4"/>
  <c r="Y49" i="4"/>
  <c r="AB48" i="4"/>
  <c r="AA48" i="4"/>
  <c r="Z48" i="4"/>
  <c r="Y48" i="4"/>
  <c r="AB47" i="4"/>
  <c r="AA47" i="4"/>
  <c r="Z47" i="4"/>
  <c r="Y47" i="4"/>
  <c r="AB46" i="4"/>
  <c r="AA46" i="4"/>
  <c r="Z46" i="4"/>
  <c r="Y46" i="4"/>
  <c r="AB45" i="4"/>
  <c r="AA45" i="4"/>
  <c r="Z45" i="4"/>
  <c r="Y45" i="4"/>
  <c r="AB44" i="4"/>
  <c r="AA44" i="4"/>
  <c r="Z44" i="4"/>
  <c r="Y44" i="4"/>
  <c r="AB40" i="4"/>
  <c r="AA40" i="4"/>
  <c r="Z40" i="4"/>
  <c r="Y40" i="4"/>
  <c r="AB39" i="4"/>
  <c r="AA39" i="4"/>
  <c r="Z39" i="4"/>
  <c r="Y39" i="4"/>
  <c r="AB38" i="4"/>
  <c r="AA38" i="4"/>
  <c r="Z38" i="4"/>
  <c r="Y38" i="4"/>
  <c r="AB37" i="4"/>
  <c r="AA37" i="4"/>
  <c r="Z37" i="4"/>
  <c r="Y37" i="4"/>
  <c r="AB36" i="4"/>
  <c r="AA36" i="4"/>
  <c r="Z36" i="4"/>
  <c r="Y36" i="4"/>
  <c r="AB35" i="4"/>
  <c r="AA35" i="4"/>
  <c r="Z35" i="4"/>
  <c r="Y35" i="4"/>
  <c r="AB34" i="4"/>
  <c r="AA34" i="4"/>
  <c r="Z34" i="4"/>
  <c r="Y34" i="4"/>
  <c r="AB30" i="4"/>
  <c r="AA30" i="4"/>
  <c r="Z30" i="4"/>
  <c r="Y30" i="4"/>
  <c r="AB29" i="4"/>
  <c r="AA29" i="4"/>
  <c r="Z29" i="4"/>
  <c r="Y29" i="4"/>
  <c r="AB28" i="4"/>
  <c r="AA28" i="4"/>
  <c r="Z28" i="4"/>
  <c r="Y28" i="4"/>
  <c r="AB27" i="4"/>
  <c r="AA27" i="4"/>
  <c r="Z27" i="4"/>
  <c r="Y27" i="4"/>
  <c r="AB26" i="4"/>
  <c r="AA26" i="4"/>
  <c r="Z26" i="4"/>
  <c r="Y26" i="4"/>
  <c r="AB25" i="4"/>
  <c r="AA25" i="4"/>
  <c r="Z25" i="4"/>
  <c r="Y25" i="4"/>
  <c r="AB24" i="4"/>
  <c r="AA24" i="4"/>
  <c r="Z24" i="4"/>
  <c r="Y24" i="4"/>
  <c r="AB20" i="4"/>
  <c r="AA20" i="4"/>
  <c r="Z20" i="4"/>
  <c r="Y20" i="4"/>
  <c r="AB19" i="4"/>
  <c r="AA19" i="4"/>
  <c r="Z19" i="4"/>
  <c r="Y19" i="4"/>
  <c r="AB18" i="4"/>
  <c r="AA18" i="4"/>
  <c r="Z18" i="4"/>
  <c r="Y18" i="4"/>
  <c r="AB17" i="4"/>
  <c r="AA17" i="4"/>
  <c r="Z17" i="4"/>
  <c r="Y17" i="4"/>
  <c r="AB16" i="4"/>
  <c r="AA16" i="4"/>
  <c r="Z16" i="4"/>
  <c r="Y16" i="4"/>
  <c r="AB15" i="4"/>
  <c r="AA15" i="4"/>
  <c r="Z15" i="4"/>
  <c r="Y15" i="4"/>
  <c r="AB14" i="4"/>
  <c r="AA14" i="4"/>
  <c r="Z14" i="4"/>
  <c r="Y14" i="4"/>
  <c r="AB10" i="4"/>
  <c r="AA10" i="4"/>
  <c r="Z10" i="4"/>
  <c r="Y10" i="4"/>
  <c r="AB9" i="4"/>
  <c r="AA9" i="4"/>
  <c r="Z9" i="4"/>
  <c r="Y9" i="4"/>
  <c r="AB8" i="4"/>
  <c r="AA8" i="4"/>
  <c r="Z8" i="4"/>
  <c r="Y8" i="4"/>
  <c r="AB7" i="4"/>
  <c r="AA7" i="4"/>
  <c r="Z7" i="4"/>
  <c r="Y7" i="4"/>
  <c r="AB6" i="4"/>
  <c r="AA6" i="4"/>
  <c r="Z6" i="4"/>
  <c r="Y6" i="4"/>
  <c r="AB5" i="4"/>
  <c r="AA5" i="4"/>
  <c r="Z5" i="4"/>
  <c r="Y5" i="4"/>
  <c r="AB4" i="4"/>
  <c r="AA4" i="4"/>
  <c r="Z4" i="4"/>
  <c r="Y4" i="4"/>
  <c r="AB60" i="3"/>
  <c r="AA60" i="3"/>
  <c r="Z60" i="3"/>
  <c r="Y60" i="3"/>
  <c r="AB59" i="3"/>
  <c r="AA59" i="3"/>
  <c r="Z59" i="3"/>
  <c r="Y59" i="3"/>
  <c r="AB58" i="3"/>
  <c r="AA58" i="3"/>
  <c r="Z58" i="3"/>
  <c r="Y58" i="3"/>
  <c r="AB57" i="3"/>
  <c r="AA57" i="3"/>
  <c r="Z57" i="3"/>
  <c r="Y57" i="3"/>
  <c r="AB56" i="3"/>
  <c r="AA56" i="3"/>
  <c r="Z56" i="3"/>
  <c r="Y56" i="3"/>
  <c r="AB55" i="3"/>
  <c r="AA55" i="3"/>
  <c r="Z55" i="3"/>
  <c r="Y55" i="3"/>
  <c r="AB54" i="3"/>
  <c r="AA54" i="3"/>
  <c r="Z54" i="3"/>
  <c r="Y54" i="3"/>
  <c r="AB50" i="3"/>
  <c r="AA50" i="3"/>
  <c r="Z50" i="3"/>
  <c r="Y50" i="3"/>
  <c r="AB49" i="3"/>
  <c r="AA49" i="3"/>
  <c r="Z49" i="3"/>
  <c r="Y49" i="3"/>
  <c r="AB48" i="3"/>
  <c r="AA48" i="3"/>
  <c r="Z48" i="3"/>
  <c r="Y48" i="3"/>
  <c r="AB47" i="3"/>
  <c r="AA47" i="3"/>
  <c r="Z47" i="3"/>
  <c r="Y47" i="3"/>
  <c r="AB46" i="3"/>
  <c r="AA46" i="3"/>
  <c r="Z46" i="3"/>
  <c r="Y46" i="3"/>
  <c r="AB45" i="3"/>
  <c r="AA45" i="3"/>
  <c r="Z45" i="3"/>
  <c r="Y45" i="3"/>
  <c r="AB44" i="3"/>
  <c r="AA44" i="3"/>
  <c r="Z44" i="3"/>
  <c r="Y44" i="3"/>
  <c r="AB40" i="3"/>
  <c r="AA40" i="3"/>
  <c r="Z40" i="3"/>
  <c r="Y40" i="3"/>
  <c r="AB39" i="3"/>
  <c r="AA39" i="3"/>
  <c r="Z39" i="3"/>
  <c r="Y39" i="3"/>
  <c r="AB38" i="3"/>
  <c r="AA38" i="3"/>
  <c r="Z38" i="3"/>
  <c r="Y38" i="3"/>
  <c r="AB37" i="3"/>
  <c r="AA37" i="3"/>
  <c r="Z37" i="3"/>
  <c r="Y37" i="3"/>
  <c r="AB36" i="3"/>
  <c r="AA36" i="3"/>
  <c r="Z36" i="3"/>
  <c r="Y36" i="3"/>
  <c r="AB35" i="3"/>
  <c r="AA35" i="3"/>
  <c r="Z35" i="3"/>
  <c r="Y35" i="3"/>
  <c r="AB34" i="3"/>
  <c r="AA34" i="3"/>
  <c r="Z34" i="3"/>
  <c r="Y34" i="3"/>
  <c r="AB30" i="3"/>
  <c r="AA30" i="3"/>
  <c r="Z30" i="3"/>
  <c r="Y30" i="3"/>
  <c r="AB29" i="3"/>
  <c r="AA29" i="3"/>
  <c r="Z29" i="3"/>
  <c r="Y29" i="3"/>
  <c r="AB28" i="3"/>
  <c r="AA28" i="3"/>
  <c r="Z28" i="3"/>
  <c r="Y28" i="3"/>
  <c r="AB27" i="3"/>
  <c r="AA27" i="3"/>
  <c r="Z27" i="3"/>
  <c r="Y27" i="3"/>
  <c r="AB26" i="3"/>
  <c r="AA26" i="3"/>
  <c r="Z26" i="3"/>
  <c r="Y26" i="3"/>
  <c r="AB25" i="3"/>
  <c r="AA25" i="3"/>
  <c r="Z25" i="3"/>
  <c r="Y25" i="3"/>
  <c r="AB24" i="3"/>
  <c r="AA24" i="3"/>
  <c r="Z24" i="3"/>
  <c r="Y24" i="3"/>
  <c r="AB20" i="3"/>
  <c r="AA20" i="3"/>
  <c r="Z20" i="3"/>
  <c r="Y20" i="3"/>
  <c r="AB19" i="3"/>
  <c r="AA19" i="3"/>
  <c r="Z19" i="3"/>
  <c r="Y19" i="3"/>
  <c r="AB18" i="3"/>
  <c r="AA18" i="3"/>
  <c r="Z18" i="3"/>
  <c r="Y18" i="3"/>
  <c r="AB17" i="3"/>
  <c r="AA17" i="3"/>
  <c r="Z17" i="3"/>
  <c r="Y17" i="3"/>
  <c r="AB16" i="3"/>
  <c r="AA16" i="3"/>
  <c r="Z16" i="3"/>
  <c r="Y16" i="3"/>
  <c r="AB15" i="3"/>
  <c r="AA15" i="3"/>
  <c r="Z15" i="3"/>
  <c r="Y15" i="3"/>
  <c r="AB14" i="3"/>
  <c r="AA14" i="3"/>
  <c r="Z14" i="3"/>
  <c r="Y14" i="3"/>
  <c r="AB10" i="3"/>
  <c r="AA10" i="3"/>
  <c r="Z10" i="3"/>
  <c r="Y10" i="3"/>
  <c r="AB9" i="3"/>
  <c r="AA9" i="3"/>
  <c r="Z9" i="3"/>
  <c r="Y9" i="3"/>
  <c r="AB8" i="3"/>
  <c r="AA8" i="3"/>
  <c r="Z8" i="3"/>
  <c r="Y8" i="3"/>
  <c r="AB7" i="3"/>
  <c r="AA7" i="3"/>
  <c r="Z7" i="3"/>
  <c r="Y7" i="3"/>
  <c r="AB6" i="3"/>
  <c r="AA6" i="3"/>
  <c r="Z6" i="3"/>
  <c r="Y6" i="3"/>
  <c r="AB5" i="3"/>
  <c r="AA5" i="3"/>
  <c r="Z5" i="3"/>
  <c r="Y5" i="3"/>
  <c r="AB4" i="3"/>
  <c r="AA4" i="3"/>
  <c r="Z4" i="3"/>
  <c r="Y4" i="3"/>
  <c r="AB60" i="2"/>
  <c r="AA60" i="2"/>
  <c r="Z60" i="2"/>
  <c r="Y60" i="2"/>
  <c r="AB59" i="2"/>
  <c r="AA59" i="2"/>
  <c r="Z59" i="2"/>
  <c r="Y59" i="2"/>
  <c r="AB58" i="2"/>
  <c r="AA58" i="2"/>
  <c r="Z58" i="2"/>
  <c r="Y58" i="2"/>
  <c r="AB57" i="2"/>
  <c r="AA57" i="2"/>
  <c r="Z57" i="2"/>
  <c r="Y57" i="2"/>
  <c r="AB56" i="2"/>
  <c r="AA56" i="2"/>
  <c r="Z56" i="2"/>
  <c r="Y56" i="2"/>
  <c r="AB55" i="2"/>
  <c r="AA55" i="2"/>
  <c r="Z55" i="2"/>
  <c r="Y55" i="2"/>
  <c r="AB54" i="2"/>
  <c r="AA54" i="2"/>
  <c r="Z54" i="2"/>
  <c r="Y54" i="2"/>
  <c r="AB50" i="2"/>
  <c r="AA50" i="2"/>
  <c r="Z50" i="2"/>
  <c r="Y50" i="2"/>
  <c r="AB49" i="2"/>
  <c r="AA49" i="2"/>
  <c r="Z49" i="2"/>
  <c r="Y49" i="2"/>
  <c r="AB48" i="2"/>
  <c r="AA48" i="2"/>
  <c r="Z48" i="2"/>
  <c r="Y48" i="2"/>
  <c r="AB47" i="2"/>
  <c r="AA47" i="2"/>
  <c r="Z47" i="2"/>
  <c r="Y47" i="2"/>
  <c r="AB46" i="2"/>
  <c r="AA46" i="2"/>
  <c r="Z46" i="2"/>
  <c r="Y46" i="2"/>
  <c r="AB45" i="2"/>
  <c r="AA45" i="2"/>
  <c r="Z45" i="2"/>
  <c r="Y45" i="2"/>
  <c r="AB44" i="2"/>
  <c r="AA44" i="2"/>
  <c r="Z44" i="2"/>
  <c r="Y44" i="2"/>
  <c r="AB40" i="2"/>
  <c r="AA40" i="2"/>
  <c r="Z40" i="2"/>
  <c r="Y40" i="2"/>
  <c r="AB39" i="2"/>
  <c r="AA39" i="2"/>
  <c r="Z39" i="2"/>
  <c r="Y39" i="2"/>
  <c r="AB38" i="2"/>
  <c r="AA38" i="2"/>
  <c r="Z38" i="2"/>
  <c r="Y38" i="2"/>
  <c r="AB37" i="2"/>
  <c r="AA37" i="2"/>
  <c r="Z37" i="2"/>
  <c r="Y37" i="2"/>
  <c r="AB36" i="2"/>
  <c r="AA36" i="2"/>
  <c r="Z36" i="2"/>
  <c r="Y36" i="2"/>
  <c r="AB35" i="2"/>
  <c r="AA35" i="2"/>
  <c r="Z35" i="2"/>
  <c r="Y35" i="2"/>
  <c r="AB34" i="2"/>
  <c r="AA34" i="2"/>
  <c r="Z34" i="2"/>
  <c r="Y34" i="2"/>
  <c r="AB30" i="2"/>
  <c r="AA30" i="2"/>
  <c r="Z30" i="2"/>
  <c r="Y30" i="2"/>
  <c r="AB29" i="2"/>
  <c r="AA29" i="2"/>
  <c r="Z29" i="2"/>
  <c r="Y29" i="2"/>
  <c r="AB28" i="2"/>
  <c r="AA28" i="2"/>
  <c r="Z28" i="2"/>
  <c r="Y28" i="2"/>
  <c r="AB27" i="2"/>
  <c r="AA27" i="2"/>
  <c r="Z27" i="2"/>
  <c r="Y27" i="2"/>
  <c r="AB26" i="2"/>
  <c r="AA26" i="2"/>
  <c r="Z26" i="2"/>
  <c r="Y26" i="2"/>
  <c r="AB25" i="2"/>
  <c r="AA25" i="2"/>
  <c r="Z25" i="2"/>
  <c r="Y25" i="2"/>
  <c r="AB24" i="2"/>
  <c r="AA24" i="2"/>
  <c r="Z24" i="2"/>
  <c r="Y24" i="2"/>
  <c r="AB20" i="2"/>
  <c r="AA20" i="2"/>
  <c r="Z20" i="2"/>
  <c r="Y20" i="2"/>
  <c r="AB19" i="2"/>
  <c r="AA19" i="2"/>
  <c r="Z19" i="2"/>
  <c r="Y19" i="2"/>
  <c r="AB18" i="2"/>
  <c r="AA18" i="2"/>
  <c r="Z18" i="2"/>
  <c r="Y18" i="2"/>
  <c r="AB17" i="2"/>
  <c r="AA17" i="2"/>
  <c r="Z17" i="2"/>
  <c r="Y17" i="2"/>
  <c r="AB16" i="2"/>
  <c r="AA16" i="2"/>
  <c r="Z16" i="2"/>
  <c r="Y16" i="2"/>
  <c r="AB15" i="2"/>
  <c r="AA15" i="2"/>
  <c r="Z15" i="2"/>
  <c r="Y15" i="2"/>
  <c r="AB14" i="2"/>
  <c r="AA14" i="2"/>
  <c r="Z14" i="2"/>
  <c r="Y14" i="2"/>
  <c r="AB10" i="2"/>
  <c r="AA10" i="2"/>
  <c r="Z10" i="2"/>
  <c r="Y10" i="2"/>
  <c r="AB9" i="2"/>
  <c r="AA9" i="2"/>
  <c r="Z9" i="2"/>
  <c r="Y9" i="2"/>
  <c r="AB8" i="2"/>
  <c r="AA8" i="2"/>
  <c r="Z8" i="2"/>
  <c r="Y8" i="2"/>
  <c r="AB7" i="2"/>
  <c r="AA7" i="2"/>
  <c r="Z7" i="2"/>
  <c r="Y7" i="2"/>
  <c r="AB6" i="2"/>
  <c r="AA6" i="2"/>
  <c r="Z6" i="2"/>
  <c r="Y6" i="2"/>
  <c r="AB5" i="2"/>
  <c r="AA5" i="2"/>
  <c r="Z5" i="2"/>
  <c r="Y5" i="2"/>
  <c r="AB4" i="2"/>
  <c r="AA4" i="2"/>
  <c r="Z4" i="2"/>
  <c r="Y4" i="2"/>
  <c r="N375" i="16" l="1"/>
  <c r="N376" i="16"/>
  <c r="N356" i="16"/>
  <c r="N355" i="16"/>
  <c r="N347" i="16"/>
  <c r="N346" i="16"/>
  <c r="N335" i="16"/>
  <c r="N336" i="16"/>
  <c r="N327" i="16"/>
  <c r="N326" i="16"/>
  <c r="N316" i="16"/>
  <c r="N315" i="16"/>
  <c r="N306" i="16"/>
  <c r="N305" i="16"/>
  <c r="N296" i="16"/>
  <c r="N295" i="16"/>
  <c r="N286" i="16"/>
  <c r="N285" i="16"/>
  <c r="N287" i="16"/>
  <c r="N275" i="16"/>
  <c r="N266" i="16"/>
  <c r="N265" i="16"/>
  <c r="N256" i="16"/>
  <c r="N255" i="16"/>
  <c r="N245" i="16"/>
  <c r="N246" i="16"/>
  <c r="N226" i="16"/>
  <c r="N225" i="16"/>
  <c r="N215" i="16"/>
  <c r="N216" i="16"/>
  <c r="N196" i="16"/>
  <c r="N195" i="16"/>
  <c r="N185" i="16"/>
  <c r="N186" i="16"/>
  <c r="N176" i="16"/>
  <c r="N175" i="16"/>
  <c r="N145" i="16"/>
  <c r="N146" i="16"/>
  <c r="N135" i="16"/>
  <c r="N136" i="16"/>
  <c r="N127" i="16"/>
  <c r="N126" i="16"/>
  <c r="N106" i="16"/>
  <c r="N105" i="16"/>
  <c r="N96" i="16"/>
  <c r="N95" i="16"/>
  <c r="N86" i="16"/>
  <c r="N85" i="16"/>
  <c r="N76" i="16"/>
  <c r="N45" i="16"/>
  <c r="N46" i="16"/>
  <c r="N36" i="16"/>
  <c r="N35" i="16"/>
  <c r="N26" i="16"/>
  <c r="N25" i="16"/>
  <c r="N15" i="16"/>
  <c r="V3" i="16" s="1"/>
  <c r="N16" i="16"/>
  <c r="O158" i="14"/>
  <c r="O167" i="14"/>
  <c r="AG17" i="14" s="1"/>
  <c r="AF17" i="14" s="1"/>
  <c r="O197" i="14"/>
  <c r="AG20" i="14" s="1"/>
  <c r="AF20" i="14" s="1"/>
  <c r="O56" i="14"/>
  <c r="AE4" i="14" s="1"/>
  <c r="AD4" i="14" s="1"/>
  <c r="O168" i="14"/>
  <c r="AI17" i="14" s="1"/>
  <c r="AH17" i="14" s="1"/>
  <c r="O176" i="14"/>
  <c r="AE18" i="14" s="1"/>
  <c r="AD18" i="14" s="1"/>
  <c r="O215" i="14"/>
  <c r="AC14" i="14" s="1"/>
  <c r="AB14" i="14" s="1"/>
  <c r="O117" i="14"/>
  <c r="AG10" i="14" s="1"/>
  <c r="AF10" i="14" s="1"/>
  <c r="O157" i="14"/>
  <c r="AG16" i="14" s="1"/>
  <c r="AF16" i="14" s="1"/>
  <c r="O217" i="14"/>
  <c r="AG14" i="14" s="1"/>
  <c r="AF14" i="14" s="1"/>
  <c r="O355" i="14"/>
  <c r="AC12" i="14" s="1"/>
  <c r="AB12" i="14" s="1"/>
  <c r="O38" i="14"/>
  <c r="AI2" i="14" s="1"/>
  <c r="AH2" i="14" s="1"/>
  <c r="O67" i="14"/>
  <c r="AG5" i="14" s="1"/>
  <c r="AF5" i="14" s="1"/>
  <c r="O107" i="14"/>
  <c r="AG9" i="14" s="1"/>
  <c r="AF9" i="14" s="1"/>
  <c r="O178" i="14"/>
  <c r="AI18" i="14" s="1"/>
  <c r="AH18" i="14" s="1"/>
  <c r="O205" i="14"/>
  <c r="AC21" i="14" s="1"/>
  <c r="AB21" i="14" s="1"/>
  <c r="O296" i="14"/>
  <c r="O346" i="14"/>
  <c r="AE11" i="14" s="1"/>
  <c r="AD11" i="14" s="1"/>
  <c r="O357" i="14"/>
  <c r="AG12" i="14" s="1"/>
  <c r="AF12" i="14" s="1"/>
  <c r="O68" i="14"/>
  <c r="AI5" i="14" s="1"/>
  <c r="AH5" i="14" s="1"/>
  <c r="O108" i="14"/>
  <c r="AI9" i="14" s="1"/>
  <c r="AH9" i="14" s="1"/>
  <c r="O116" i="14"/>
  <c r="AE10" i="14" s="1"/>
  <c r="AD10" i="14" s="1"/>
  <c r="O148" i="14"/>
  <c r="AI13" i="14" s="1"/>
  <c r="AH13" i="14" s="1"/>
  <c r="O156" i="14"/>
  <c r="AE16" i="14" s="1"/>
  <c r="AD16" i="14" s="1"/>
  <c r="O195" i="14"/>
  <c r="AC20" i="14" s="1"/>
  <c r="AB20" i="14" s="1"/>
  <c r="O228" i="14"/>
  <c r="AI15" i="14" s="1"/>
  <c r="AH15" i="14" s="1"/>
  <c r="O308" i="14"/>
  <c r="AI27" i="14" s="1"/>
  <c r="AH27" i="14" s="1"/>
  <c r="O316" i="14"/>
  <c r="AE28" i="14" s="1"/>
  <c r="AD28" i="14" s="1"/>
  <c r="O376" i="14"/>
  <c r="O47" i="14"/>
  <c r="O105" i="14"/>
  <c r="AC9" i="14" s="1"/>
  <c r="AB9" i="14" s="1"/>
  <c r="O115" i="14"/>
  <c r="AC10" i="14" s="1"/>
  <c r="AB10" i="14" s="1"/>
  <c r="O206" i="14"/>
  <c r="AE21" i="14" s="1"/>
  <c r="AD21" i="14" s="1"/>
  <c r="O227" i="14"/>
  <c r="AG15" i="14" s="1"/>
  <c r="AF15" i="14" s="1"/>
  <c r="O196" i="14"/>
  <c r="AE20" i="14" s="1"/>
  <c r="AD20" i="14" s="1"/>
  <c r="O377" i="14"/>
  <c r="O96" i="14"/>
  <c r="AE8" i="14" s="1"/>
  <c r="AD8" i="14" s="1"/>
  <c r="O106" i="14"/>
  <c r="AE9" i="14" s="1"/>
  <c r="AD9" i="14" s="1"/>
  <c r="O147" i="14"/>
  <c r="AG13" i="14" s="1"/>
  <c r="AF13" i="14" s="1"/>
  <c r="O175" i="14"/>
  <c r="AC18" i="14" s="1"/>
  <c r="AB18" i="14" s="1"/>
  <c r="O177" i="14"/>
  <c r="AG18" i="14" s="1"/>
  <c r="AF18" i="14" s="1"/>
  <c r="O207" i="14"/>
  <c r="AG21" i="14" s="1"/>
  <c r="AF21" i="14" s="1"/>
  <c r="O345" i="14"/>
  <c r="AC11" i="14" s="1"/>
  <c r="AB11" i="14" s="1"/>
  <c r="O367" i="14"/>
  <c r="O208" i="14"/>
  <c r="AI21" i="14" s="1"/>
  <c r="AH21" i="14" s="1"/>
  <c r="O307" i="14"/>
  <c r="AG27" i="14" s="1"/>
  <c r="AF27" i="14" s="1"/>
  <c r="O318" i="14"/>
  <c r="AI28" i="14" s="1"/>
  <c r="AH28" i="14" s="1"/>
  <c r="O356" i="14"/>
  <c r="AE12" i="14" s="1"/>
  <c r="AD12" i="14" s="1"/>
  <c r="J358" i="17"/>
  <c r="M356" i="17" s="1"/>
  <c r="N355" i="13"/>
  <c r="AC15" i="13" s="1"/>
  <c r="N356" i="13"/>
  <c r="AF15" i="13" s="1"/>
  <c r="AJ15" i="12"/>
  <c r="S33" i="12"/>
  <c r="N359" i="12"/>
  <c r="M377" i="17"/>
  <c r="M375" i="17"/>
  <c r="M367" i="17"/>
  <c r="M365" i="17"/>
  <c r="M345" i="17"/>
  <c r="M335" i="17"/>
  <c r="M325" i="17"/>
  <c r="M317" i="17"/>
  <c r="M315" i="17"/>
  <c r="M305" i="17"/>
  <c r="M297" i="17"/>
  <c r="M295" i="17"/>
  <c r="M287" i="17"/>
  <c r="M285" i="17"/>
  <c r="M277" i="17"/>
  <c r="M275" i="17"/>
  <c r="M267" i="17"/>
  <c r="M265" i="17"/>
  <c r="M256" i="17"/>
  <c r="M257" i="17"/>
  <c r="M255" i="17"/>
  <c r="M245" i="17"/>
  <c r="M237" i="17"/>
  <c r="M235" i="17"/>
  <c r="M227" i="17"/>
  <c r="M225" i="17"/>
  <c r="M215" i="17"/>
  <c r="M205" i="17"/>
  <c r="M197" i="17"/>
  <c r="M195" i="17"/>
  <c r="M185" i="17"/>
  <c r="M175" i="17"/>
  <c r="M167" i="17"/>
  <c r="M165" i="17"/>
  <c r="M155" i="17"/>
  <c r="M147" i="17"/>
  <c r="M145" i="17"/>
  <c r="M135" i="17"/>
  <c r="M127" i="17"/>
  <c r="M125" i="17"/>
  <c r="M117" i="17"/>
  <c r="M115" i="17"/>
  <c r="M107" i="17"/>
  <c r="M105" i="17"/>
  <c r="M106" i="17"/>
  <c r="M97" i="17"/>
  <c r="M95" i="17"/>
  <c r="M87" i="17"/>
  <c r="M85" i="17"/>
  <c r="M77" i="17"/>
  <c r="M75" i="17"/>
  <c r="M65" i="17"/>
  <c r="M57" i="17"/>
  <c r="M55" i="17"/>
  <c r="M45" i="17"/>
  <c r="J28" i="17"/>
  <c r="M26" i="17" s="1"/>
  <c r="J18" i="17"/>
  <c r="M16" i="17" s="1"/>
  <c r="M37" i="17"/>
  <c r="M35" i="17"/>
  <c r="M27" i="17"/>
  <c r="M25" i="17"/>
  <c r="M17" i="17"/>
  <c r="M15" i="17"/>
  <c r="J8" i="17"/>
  <c r="M6" i="17" s="1"/>
  <c r="M7" i="17"/>
  <c r="M5" i="17"/>
  <c r="J8" i="16"/>
  <c r="M6" i="16" s="1"/>
  <c r="T2" i="16" s="1"/>
  <c r="W4" i="16"/>
  <c r="S4" i="16"/>
  <c r="U4" i="16"/>
  <c r="T4" i="16"/>
  <c r="X4" i="16"/>
  <c r="V4" i="16"/>
  <c r="W3" i="16"/>
  <c r="S3" i="16"/>
  <c r="T3" i="16"/>
  <c r="U3" i="16"/>
  <c r="X3" i="16"/>
  <c r="AM2" i="11"/>
  <c r="AL29" i="11"/>
  <c r="AA2" i="11"/>
  <c r="AI2" i="11"/>
  <c r="AK2" i="11"/>
  <c r="R5" i="12"/>
  <c r="R18" i="12"/>
  <c r="AA2" i="12"/>
  <c r="AG2" i="11"/>
  <c r="AD16" i="11"/>
  <c r="AH16" i="11"/>
  <c r="V6" i="11"/>
  <c r="R22" i="12"/>
  <c r="R9" i="12"/>
  <c r="AI2" i="12"/>
  <c r="AC2" i="11"/>
  <c r="AE2" i="11"/>
  <c r="R21" i="12"/>
  <c r="AG2" i="12"/>
  <c r="R23" i="12"/>
  <c r="R10" i="12"/>
  <c r="N5" i="11"/>
  <c r="N6" i="11"/>
  <c r="N7" i="11"/>
  <c r="N8" i="11"/>
  <c r="N9" i="11"/>
  <c r="N10" i="11"/>
  <c r="N11" i="11"/>
  <c r="N16" i="11"/>
  <c r="AB3" i="11" s="1"/>
  <c r="N18" i="11"/>
  <c r="AF3" i="11" s="1"/>
  <c r="N20" i="11"/>
  <c r="AJ3" i="11" s="1"/>
  <c r="N26" i="11"/>
  <c r="AB4" i="11" s="1"/>
  <c r="N28" i="11"/>
  <c r="AF4" i="11" s="1"/>
  <c r="N30" i="11"/>
  <c r="AJ4" i="11" s="1"/>
  <c r="N35" i="11"/>
  <c r="Z5" i="11" s="1"/>
  <c r="N37" i="11"/>
  <c r="AD5" i="11" s="1"/>
  <c r="N39" i="11"/>
  <c r="AH5" i="11" s="1"/>
  <c r="N69" i="11"/>
  <c r="AH8" i="11" s="1"/>
  <c r="O75" i="11"/>
  <c r="AA9" i="11" s="1"/>
  <c r="N76" i="11"/>
  <c r="AB9" i="11" s="1"/>
  <c r="O79" i="11"/>
  <c r="AI9" i="11" s="1"/>
  <c r="N80" i="11"/>
  <c r="AJ9" i="11" s="1"/>
  <c r="O86" i="11"/>
  <c r="AC10" i="11" s="1"/>
  <c r="N87" i="11"/>
  <c r="AD10" i="11" s="1"/>
  <c r="O96" i="11"/>
  <c r="AC11" i="11" s="1"/>
  <c r="N97" i="11"/>
  <c r="AD11" i="11" s="1"/>
  <c r="O108" i="11"/>
  <c r="AG12" i="11" s="1"/>
  <c r="N108" i="11"/>
  <c r="AF12" i="11" s="1"/>
  <c r="O119" i="11"/>
  <c r="AI13" i="11" s="1"/>
  <c r="N119" i="11"/>
  <c r="AH13" i="11" s="1"/>
  <c r="O130" i="11"/>
  <c r="N130" i="11"/>
  <c r="O141" i="11"/>
  <c r="AM17" i="11" s="1"/>
  <c r="N141" i="11"/>
  <c r="AL17" i="11" s="1"/>
  <c r="O155" i="11"/>
  <c r="AA19" i="11" s="1"/>
  <c r="N155" i="11"/>
  <c r="Z19" i="11" s="1"/>
  <c r="O166" i="11"/>
  <c r="AC20" i="11" s="1"/>
  <c r="N166" i="11"/>
  <c r="AB20" i="11" s="1"/>
  <c r="O177" i="11"/>
  <c r="AE21" i="11" s="1"/>
  <c r="N177" i="11"/>
  <c r="AD21" i="11" s="1"/>
  <c r="O188" i="11"/>
  <c r="AG22" i="11" s="1"/>
  <c r="N188" i="11"/>
  <c r="AF22" i="11" s="1"/>
  <c r="O199" i="11"/>
  <c r="AI23" i="11" s="1"/>
  <c r="N199" i="11"/>
  <c r="AH23" i="11" s="1"/>
  <c r="O245" i="11"/>
  <c r="N245" i="11"/>
  <c r="O256" i="11"/>
  <c r="AC31" i="11" s="1"/>
  <c r="N256" i="11"/>
  <c r="AB31" i="11" s="1"/>
  <c r="O267" i="11"/>
  <c r="AE32" i="11" s="1"/>
  <c r="N267" i="11"/>
  <c r="AD32" i="11" s="1"/>
  <c r="O278" i="11"/>
  <c r="AG33" i="11" s="1"/>
  <c r="N278" i="11"/>
  <c r="AF33" i="11" s="1"/>
  <c r="AD5" i="12"/>
  <c r="R19" i="12"/>
  <c r="R6" i="12"/>
  <c r="R7" i="12"/>
  <c r="R20" i="12"/>
  <c r="R45" i="12"/>
  <c r="AK5" i="12"/>
  <c r="AI16" i="14"/>
  <c r="AH16" i="14" s="1"/>
  <c r="O165" i="14"/>
  <c r="AC17" i="14" s="1"/>
  <c r="AB17" i="14" s="1"/>
  <c r="O166" i="14"/>
  <c r="AE17" i="14" s="1"/>
  <c r="AD17" i="14" s="1"/>
  <c r="O31" i="11"/>
  <c r="AM4" i="11" s="1"/>
  <c r="O71" i="11"/>
  <c r="AM8" i="11" s="1"/>
  <c r="O78" i="11"/>
  <c r="AG9" i="11" s="1"/>
  <c r="O85" i="11"/>
  <c r="AA10" i="11" s="1"/>
  <c r="O99" i="11"/>
  <c r="AI11" i="11" s="1"/>
  <c r="Q69" i="13"/>
  <c r="AX8" i="13" s="1"/>
  <c r="Q68" i="13"/>
  <c r="AW8" i="13" s="1"/>
  <c r="N70" i="13"/>
  <c r="AQ8" i="13" s="1"/>
  <c r="O98" i="14"/>
  <c r="AI8" i="14" s="1"/>
  <c r="AH8" i="14" s="1"/>
  <c r="O97" i="14"/>
  <c r="AG8" i="14" s="1"/>
  <c r="AF8" i="14" s="1"/>
  <c r="P317" i="15"/>
  <c r="O317" i="15"/>
  <c r="V8" i="11"/>
  <c r="O70" i="11"/>
  <c r="AK8" i="11" s="1"/>
  <c r="O77" i="11"/>
  <c r="AE9" i="11" s="1"/>
  <c r="O81" i="11"/>
  <c r="AM9" i="11" s="1"/>
  <c r="O88" i="11"/>
  <c r="AG10" i="11" s="1"/>
  <c r="O95" i="11"/>
  <c r="AA11" i="11" s="1"/>
  <c r="O101" i="11"/>
  <c r="AM11" i="11" s="1"/>
  <c r="N101" i="11"/>
  <c r="AL11" i="11" s="1"/>
  <c r="N106" i="11"/>
  <c r="AB12" i="11" s="1"/>
  <c r="O115" i="11"/>
  <c r="AA13" i="11" s="1"/>
  <c r="N115" i="11"/>
  <c r="Z13" i="11" s="1"/>
  <c r="N117" i="11"/>
  <c r="AD13" i="11" s="1"/>
  <c r="O126" i="11"/>
  <c r="N126" i="11"/>
  <c r="N128" i="11"/>
  <c r="O137" i="11"/>
  <c r="AE17" i="11" s="1"/>
  <c r="N137" i="11"/>
  <c r="AD17" i="11" s="1"/>
  <c r="N139" i="11"/>
  <c r="AH17" i="11" s="1"/>
  <c r="O148" i="11"/>
  <c r="AG18" i="11" s="1"/>
  <c r="N148" i="11"/>
  <c r="AF18" i="11" s="1"/>
  <c r="N150" i="11"/>
  <c r="AJ18" i="11" s="1"/>
  <c r="O159" i="11"/>
  <c r="AI19" i="11" s="1"/>
  <c r="N159" i="11"/>
  <c r="AH19" i="11" s="1"/>
  <c r="N161" i="11"/>
  <c r="AL19" i="11" s="1"/>
  <c r="O170" i="11"/>
  <c r="AK20" i="11" s="1"/>
  <c r="N170" i="11"/>
  <c r="AJ20" i="11" s="1"/>
  <c r="N175" i="11"/>
  <c r="Z21" i="11" s="1"/>
  <c r="O181" i="11"/>
  <c r="AM21" i="11" s="1"/>
  <c r="N181" i="11"/>
  <c r="AL21" i="11" s="1"/>
  <c r="N186" i="11"/>
  <c r="AB22" i="11" s="1"/>
  <c r="O195" i="11"/>
  <c r="AA23" i="11" s="1"/>
  <c r="N195" i="11"/>
  <c r="Z23" i="11" s="1"/>
  <c r="N197" i="11"/>
  <c r="AD23" i="11" s="1"/>
  <c r="O206" i="11"/>
  <c r="AC24" i="11" s="1"/>
  <c r="N206" i="11"/>
  <c r="AB24" i="11" s="1"/>
  <c r="N240" i="11"/>
  <c r="O249" i="11"/>
  <c r="N249" i="11"/>
  <c r="N251" i="11"/>
  <c r="AL30" i="11" s="1"/>
  <c r="O260" i="11"/>
  <c r="AK31" i="11" s="1"/>
  <c r="N260" i="11"/>
  <c r="AJ31" i="11" s="1"/>
  <c r="N265" i="11"/>
  <c r="Z32" i="11" s="1"/>
  <c r="O271" i="11"/>
  <c r="AM32" i="11" s="1"/>
  <c r="N271" i="11"/>
  <c r="AL32" i="11" s="1"/>
  <c r="N276" i="11"/>
  <c r="AB33" i="11" s="1"/>
  <c r="O285" i="11"/>
  <c r="AA34" i="11" s="1"/>
  <c r="N285" i="11"/>
  <c r="Z34" i="11" s="1"/>
  <c r="N287" i="11"/>
  <c r="AD34" i="11" s="1"/>
  <c r="AN2" i="12"/>
  <c r="S24" i="12"/>
  <c r="S11" i="12"/>
  <c r="R46" i="12"/>
  <c r="AM5" i="12"/>
  <c r="O100" i="11"/>
  <c r="AK11" i="11" s="1"/>
  <c r="O107" i="11"/>
  <c r="AE12" i="11" s="1"/>
  <c r="O111" i="11"/>
  <c r="AM12" i="11" s="1"/>
  <c r="O118" i="11"/>
  <c r="AG13" i="11" s="1"/>
  <c r="O125" i="11"/>
  <c r="O129" i="11"/>
  <c r="O136" i="11"/>
  <c r="AC17" i="11" s="1"/>
  <c r="O140" i="11"/>
  <c r="AK17" i="11" s="1"/>
  <c r="O147" i="11"/>
  <c r="AE18" i="11" s="1"/>
  <c r="O151" i="11"/>
  <c r="AM18" i="11" s="1"/>
  <c r="O158" i="11"/>
  <c r="AG19" i="11" s="1"/>
  <c r="O165" i="11"/>
  <c r="AA20" i="11" s="1"/>
  <c r="O169" i="11"/>
  <c r="AI20" i="11" s="1"/>
  <c r="O176" i="11"/>
  <c r="AC21" i="11" s="1"/>
  <c r="O180" i="11"/>
  <c r="AK21" i="11" s="1"/>
  <c r="O187" i="11"/>
  <c r="AE22" i="11" s="1"/>
  <c r="O191" i="11"/>
  <c r="AM22" i="11" s="1"/>
  <c r="O198" i="11"/>
  <c r="AG23" i="11" s="1"/>
  <c r="O205" i="11"/>
  <c r="AA24" i="11" s="1"/>
  <c r="O241" i="11"/>
  <c r="O248" i="11"/>
  <c r="O255" i="11"/>
  <c r="AA31" i="11" s="1"/>
  <c r="O259" i="11"/>
  <c r="AI31" i="11" s="1"/>
  <c r="O266" i="11"/>
  <c r="AC32" i="11" s="1"/>
  <c r="O270" i="11"/>
  <c r="AK32" i="11" s="1"/>
  <c r="O277" i="11"/>
  <c r="AE33" i="11" s="1"/>
  <c r="O281" i="11"/>
  <c r="AM33" i="11" s="1"/>
  <c r="O288" i="11"/>
  <c r="AG34" i="11" s="1"/>
  <c r="O5" i="12"/>
  <c r="O7" i="12"/>
  <c r="O9" i="12"/>
  <c r="O16" i="12"/>
  <c r="AD3" i="12" s="1"/>
  <c r="O19" i="12"/>
  <c r="AJ3" i="12" s="1"/>
  <c r="O27" i="12"/>
  <c r="AF4" i="12" s="1"/>
  <c r="O30" i="12"/>
  <c r="AL4" i="12" s="1"/>
  <c r="AF5" i="12"/>
  <c r="S42" i="12"/>
  <c r="O40" i="12"/>
  <c r="AQ2" i="13"/>
  <c r="O49" i="13"/>
  <c r="AP6" i="13" s="1"/>
  <c r="N49" i="13"/>
  <c r="AO6" i="13" s="1"/>
  <c r="N55" i="13"/>
  <c r="AC7" i="13" s="1"/>
  <c r="O55" i="13"/>
  <c r="AD7" i="13" s="1"/>
  <c r="R11" i="12"/>
  <c r="O20" i="12"/>
  <c r="AL3" i="12" s="1"/>
  <c r="O25" i="12"/>
  <c r="AB4" i="12" s="1"/>
  <c r="O35" i="12"/>
  <c r="N15" i="13"/>
  <c r="AC3" i="13" s="1"/>
  <c r="O15" i="13"/>
  <c r="AD3" i="13" s="1"/>
  <c r="O91" i="11"/>
  <c r="AM10" i="11" s="1"/>
  <c r="O98" i="11"/>
  <c r="AG11" i="11" s="1"/>
  <c r="O105" i="11"/>
  <c r="AA12" i="11" s="1"/>
  <c r="O109" i="11"/>
  <c r="AI12" i="11" s="1"/>
  <c r="O116" i="11"/>
  <c r="AC13" i="11" s="1"/>
  <c r="O120" i="11"/>
  <c r="AK13" i="11" s="1"/>
  <c r="O127" i="11"/>
  <c r="O131" i="11"/>
  <c r="O138" i="11"/>
  <c r="AG17" i="11" s="1"/>
  <c r="O145" i="11"/>
  <c r="AA18" i="11" s="1"/>
  <c r="O149" i="11"/>
  <c r="AI18" i="11" s="1"/>
  <c r="O156" i="11"/>
  <c r="AC19" i="11" s="1"/>
  <c r="O160" i="11"/>
  <c r="AK19" i="11" s="1"/>
  <c r="O167" i="11"/>
  <c r="AE20" i="11" s="1"/>
  <c r="O171" i="11"/>
  <c r="AM20" i="11" s="1"/>
  <c r="O178" i="11"/>
  <c r="AG21" i="11" s="1"/>
  <c r="O185" i="11"/>
  <c r="AA22" i="11" s="1"/>
  <c r="O189" i="11"/>
  <c r="AI22" i="11" s="1"/>
  <c r="O196" i="11"/>
  <c r="AC23" i="11" s="1"/>
  <c r="O200" i="11"/>
  <c r="AK23" i="11" s="1"/>
  <c r="O207" i="11"/>
  <c r="AE24" i="11" s="1"/>
  <c r="O246" i="11"/>
  <c r="O250" i="11"/>
  <c r="O257" i="11"/>
  <c r="O261" i="11"/>
  <c r="AM31" i="11" s="1"/>
  <c r="O268" i="11"/>
  <c r="AG32" i="11" s="1"/>
  <c r="O275" i="11"/>
  <c r="AA33" i="11" s="1"/>
  <c r="O279" i="11"/>
  <c r="AI33" i="11" s="1"/>
  <c r="O286" i="11"/>
  <c r="AC34" i="11" s="1"/>
  <c r="O6" i="12"/>
  <c r="O8" i="12"/>
  <c r="O10" i="12"/>
  <c r="N28" i="12"/>
  <c r="AG4" i="12" s="1"/>
  <c r="O5" i="13"/>
  <c r="N5" i="13"/>
  <c r="AJ16" i="13"/>
  <c r="AP16" i="13"/>
  <c r="W9" i="13"/>
  <c r="AC17" i="13"/>
  <c r="Q149" i="13"/>
  <c r="AX18" i="13" s="1"/>
  <c r="Q148" i="13"/>
  <c r="AW18" i="13" s="1"/>
  <c r="N150" i="13"/>
  <c r="AS18" i="13" s="1"/>
  <c r="Q229" i="13"/>
  <c r="AX26" i="13" s="1"/>
  <c r="Q228" i="13"/>
  <c r="AW26" i="13" s="1"/>
  <c r="N230" i="13"/>
  <c r="AS26" i="13" s="1"/>
  <c r="AM29" i="13"/>
  <c r="AU29" i="13"/>
  <c r="Q350" i="13"/>
  <c r="AY14" i="13" s="1"/>
  <c r="Q348" i="13"/>
  <c r="AW14" i="13" s="1"/>
  <c r="N46" i="12"/>
  <c r="AC6" i="12" s="1"/>
  <c r="N9" i="13"/>
  <c r="Q28" i="13"/>
  <c r="AW4" i="13" s="1"/>
  <c r="O35" i="13"/>
  <c r="AD5" i="13" s="1"/>
  <c r="Q49" i="13"/>
  <c r="AX6" i="13" s="1"/>
  <c r="Q48" i="13"/>
  <c r="AW6" i="13" s="1"/>
  <c r="N50" i="13"/>
  <c r="AQ6" i="13" s="1"/>
  <c r="O70" i="13"/>
  <c r="O75" i="13"/>
  <c r="AD9" i="13" s="1"/>
  <c r="Q90" i="13"/>
  <c r="AY10" i="13" s="1"/>
  <c r="Q129" i="13"/>
  <c r="Q128" i="13"/>
  <c r="N130" i="13"/>
  <c r="Q170" i="13"/>
  <c r="AY20" i="13" s="1"/>
  <c r="Q209" i="13"/>
  <c r="AX24" i="13" s="1"/>
  <c r="Q208" i="13"/>
  <c r="AW24" i="13" s="1"/>
  <c r="N210" i="13"/>
  <c r="AS24" i="13" s="1"/>
  <c r="Y9" i="13"/>
  <c r="Q250" i="13"/>
  <c r="AY30" i="13" s="1"/>
  <c r="O78" i="14"/>
  <c r="AI6" i="14" s="1"/>
  <c r="AH6" i="14" s="1"/>
  <c r="O77" i="14"/>
  <c r="AG6" i="14" s="1"/>
  <c r="AF6" i="14" s="1"/>
  <c r="V9" i="15"/>
  <c r="P165" i="15"/>
  <c r="O165" i="15"/>
  <c r="U14" i="15" s="1"/>
  <c r="AP2" i="13"/>
  <c r="Q70" i="13"/>
  <c r="AY8" i="13" s="1"/>
  <c r="Q109" i="13"/>
  <c r="AX12" i="13" s="1"/>
  <c r="Q108" i="13"/>
  <c r="AW12" i="13" s="1"/>
  <c r="N110" i="13"/>
  <c r="AQ12" i="13" s="1"/>
  <c r="Q150" i="13"/>
  <c r="AY18" i="13" s="1"/>
  <c r="Q189" i="13"/>
  <c r="AX22" i="13" s="1"/>
  <c r="Q188" i="13"/>
  <c r="AW22" i="13" s="1"/>
  <c r="N190" i="13"/>
  <c r="AS22" i="13" s="1"/>
  <c r="Q230" i="13"/>
  <c r="AY26" i="13" s="1"/>
  <c r="O279" i="13"/>
  <c r="N279" i="13"/>
  <c r="O305" i="13"/>
  <c r="AD36" i="13" s="1"/>
  <c r="N305" i="13"/>
  <c r="AC36" i="13" s="1"/>
  <c r="Q309" i="13"/>
  <c r="AX36" i="13" s="1"/>
  <c r="N310" i="13"/>
  <c r="AU36" i="13" s="1"/>
  <c r="Q330" i="13"/>
  <c r="AY38" i="13" s="1"/>
  <c r="Q328" i="13"/>
  <c r="AW38" i="13" s="1"/>
  <c r="U5" i="12"/>
  <c r="U6" i="12"/>
  <c r="U7" i="12"/>
  <c r="U8" i="12"/>
  <c r="U9" i="12"/>
  <c r="U10" i="12"/>
  <c r="U11" i="12"/>
  <c r="AD16" i="12"/>
  <c r="AH16" i="12"/>
  <c r="AL16" i="12"/>
  <c r="AB18" i="12"/>
  <c r="AF18" i="12"/>
  <c r="AJ18" i="12"/>
  <c r="AN18" i="12"/>
  <c r="AB19" i="12"/>
  <c r="AF19" i="12"/>
  <c r="AJ19" i="12"/>
  <c r="AN19" i="12"/>
  <c r="AD38" i="12"/>
  <c r="AH38" i="12"/>
  <c r="AL38" i="12"/>
  <c r="AY2" i="13"/>
  <c r="O6" i="13"/>
  <c r="Q8" i="13"/>
  <c r="Q9" i="13"/>
  <c r="O16" i="13"/>
  <c r="AG3" i="13" s="1"/>
  <c r="N25" i="13"/>
  <c r="AC4" i="13" s="1"/>
  <c r="O29" i="13"/>
  <c r="AP4" i="13" s="1"/>
  <c r="Q30" i="13"/>
  <c r="AY4" i="13" s="1"/>
  <c r="Q50" i="13"/>
  <c r="AY6" i="13" s="1"/>
  <c r="O69" i="13"/>
  <c r="AP8" i="13" s="1"/>
  <c r="N69" i="13"/>
  <c r="AO8" i="13" s="1"/>
  <c r="Q89" i="13"/>
  <c r="AX10" i="13" s="1"/>
  <c r="Q88" i="13"/>
  <c r="AW10" i="13" s="1"/>
  <c r="N90" i="13"/>
  <c r="AQ10" i="13" s="1"/>
  <c r="AY16" i="13"/>
  <c r="Q169" i="13"/>
  <c r="AX20" i="13" s="1"/>
  <c r="Q168" i="13"/>
  <c r="AW20" i="13" s="1"/>
  <c r="N170" i="13"/>
  <c r="AS20" i="13" s="1"/>
  <c r="Q249" i="13"/>
  <c r="Q248" i="13"/>
  <c r="N250" i="13"/>
  <c r="AU30" i="13" s="1"/>
  <c r="O266" i="13"/>
  <c r="AM32" i="13" s="1"/>
  <c r="N266" i="13"/>
  <c r="O300" i="13"/>
  <c r="AV35" i="13" s="1"/>
  <c r="N300" i="13"/>
  <c r="AU35" i="13" s="1"/>
  <c r="O366" i="13"/>
  <c r="AJ27" i="13" s="1"/>
  <c r="N366" i="13"/>
  <c r="AI27" i="13" s="1"/>
  <c r="O326" i="14"/>
  <c r="AE24" i="14" s="1"/>
  <c r="AD24" i="14" s="1"/>
  <c r="O325" i="14"/>
  <c r="AC24" i="14" s="1"/>
  <c r="AB24" i="14" s="1"/>
  <c r="X17" i="15"/>
  <c r="P305" i="15"/>
  <c r="O305" i="15"/>
  <c r="O90" i="13"/>
  <c r="AR10" i="13" s="1"/>
  <c r="O110" i="13"/>
  <c r="AR12" i="13" s="1"/>
  <c r="O130" i="13"/>
  <c r="O150" i="13"/>
  <c r="AT18" i="13" s="1"/>
  <c r="O170" i="13"/>
  <c r="AT20" i="13" s="1"/>
  <c r="O190" i="13"/>
  <c r="AT22" i="13" s="1"/>
  <c r="O210" i="13"/>
  <c r="AT24" i="13" s="1"/>
  <c r="O230" i="13"/>
  <c r="AT26" i="13" s="1"/>
  <c r="O250" i="13"/>
  <c r="O286" i="13"/>
  <c r="AM34" i="13" s="1"/>
  <c r="N286" i="13"/>
  <c r="AL34" i="13" s="1"/>
  <c r="O325" i="13"/>
  <c r="AD38" i="13" s="1"/>
  <c r="N325" i="13"/>
  <c r="AC38" i="13" s="1"/>
  <c r="Q329" i="13"/>
  <c r="AX38" i="13" s="1"/>
  <c r="N330" i="13"/>
  <c r="AU38" i="13" s="1"/>
  <c r="O345" i="13"/>
  <c r="AD14" i="13" s="1"/>
  <c r="N345" i="13"/>
  <c r="AC14" i="13" s="1"/>
  <c r="Q349" i="13"/>
  <c r="AX14" i="13" s="1"/>
  <c r="N350" i="13"/>
  <c r="AQ14" i="13" s="1"/>
  <c r="O65" i="14"/>
  <c r="AC5" i="14" s="1"/>
  <c r="AB5" i="14" s="1"/>
  <c r="O66" i="14"/>
  <c r="AE5" i="14" s="1"/>
  <c r="AD5" i="14" s="1"/>
  <c r="O186" i="14"/>
  <c r="AE19" i="14" s="1"/>
  <c r="AD19" i="14" s="1"/>
  <c r="O185" i="14"/>
  <c r="AC19" i="14" s="1"/>
  <c r="AB19" i="14" s="1"/>
  <c r="O328" i="14"/>
  <c r="O327" i="14"/>
  <c r="AG24" i="14" s="1"/>
  <c r="AF24" i="14" s="1"/>
  <c r="T8" i="15"/>
  <c r="O26" i="15"/>
  <c r="S7" i="15" s="1"/>
  <c r="U8" i="15"/>
  <c r="V16" i="15"/>
  <c r="X8" i="15"/>
  <c r="W9" i="15"/>
  <c r="Q19" i="13"/>
  <c r="AX3" i="13" s="1"/>
  <c r="O39" i="13"/>
  <c r="AP5" i="13" s="1"/>
  <c r="N89" i="13"/>
  <c r="AO10" i="13" s="1"/>
  <c r="N109" i="13"/>
  <c r="AO12" i="13" s="1"/>
  <c r="N129" i="13"/>
  <c r="N149" i="13"/>
  <c r="AO18" i="13" s="1"/>
  <c r="N169" i="13"/>
  <c r="AO20" i="13" s="1"/>
  <c r="N189" i="13"/>
  <c r="AO22" i="13" s="1"/>
  <c r="N209" i="13"/>
  <c r="AO24" i="13" s="1"/>
  <c r="N229" i="13"/>
  <c r="AO26" i="13" s="1"/>
  <c r="N249" i="13"/>
  <c r="X9" i="13" s="1"/>
  <c r="O265" i="13"/>
  <c r="N265" i="13"/>
  <c r="AC32" i="13" s="1"/>
  <c r="Q269" i="13"/>
  <c r="AX32" i="13" s="1"/>
  <c r="N270" i="13"/>
  <c r="AU32" i="13" s="1"/>
  <c r="N299" i="13"/>
  <c r="O306" i="13"/>
  <c r="AM36" i="13" s="1"/>
  <c r="N306" i="13"/>
  <c r="AL36" i="13" s="1"/>
  <c r="N320" i="13"/>
  <c r="AU37" i="13" s="1"/>
  <c r="O365" i="13"/>
  <c r="AD27" i="13" s="1"/>
  <c r="N365" i="13"/>
  <c r="AC27" i="13" s="1"/>
  <c r="Q369" i="13"/>
  <c r="AX27" i="13" s="1"/>
  <c r="N370" i="13"/>
  <c r="AS27" i="13" s="1"/>
  <c r="O86" i="14"/>
  <c r="AE7" i="14" s="1"/>
  <c r="AD7" i="14" s="1"/>
  <c r="O85" i="14"/>
  <c r="AC7" i="14" s="1"/>
  <c r="AB7" i="14" s="1"/>
  <c r="O188" i="14"/>
  <c r="AI19" i="14" s="1"/>
  <c r="AH19" i="14" s="1"/>
  <c r="O187" i="14"/>
  <c r="AG19" i="14" s="1"/>
  <c r="AF19" i="14" s="1"/>
  <c r="O338" i="14"/>
  <c r="AI25" i="14" s="1"/>
  <c r="AH25" i="14" s="1"/>
  <c r="S6" i="15"/>
  <c r="P88" i="15"/>
  <c r="T17" i="15" s="1"/>
  <c r="O128" i="15"/>
  <c r="U9" i="15" s="1"/>
  <c r="W7" i="15"/>
  <c r="W8" i="15"/>
  <c r="O246" i="15"/>
  <c r="P277" i="15"/>
  <c r="O277" i="15"/>
  <c r="P306" i="15"/>
  <c r="X15" i="15" s="1"/>
  <c r="P318" i="15"/>
  <c r="O318" i="15"/>
  <c r="W17" i="15" s="1"/>
  <c r="O180" i="13"/>
  <c r="AT21" i="13" s="1"/>
  <c r="O200" i="13"/>
  <c r="AT23" i="13" s="1"/>
  <c r="O285" i="13"/>
  <c r="AD34" i="13" s="1"/>
  <c r="N285" i="13"/>
  <c r="AC34" i="13" s="1"/>
  <c r="Q289" i="13"/>
  <c r="AX34" i="13" s="1"/>
  <c r="N290" i="13"/>
  <c r="AU34" i="13" s="1"/>
  <c r="O326" i="13"/>
  <c r="AM38" i="13" s="1"/>
  <c r="N326" i="13"/>
  <c r="AL38" i="13" s="1"/>
  <c r="O346" i="13"/>
  <c r="AG14" i="13" s="1"/>
  <c r="N346" i="13"/>
  <c r="N360" i="13"/>
  <c r="AQ15" i="13" s="1"/>
  <c r="AG3" i="14"/>
  <c r="AF3" i="14" s="1"/>
  <c r="O88" i="14"/>
  <c r="AI7" i="14" s="1"/>
  <c r="AH7" i="14" s="1"/>
  <c r="O87" i="14"/>
  <c r="AG7" i="14" s="1"/>
  <c r="AF7" i="14" s="1"/>
  <c r="O198" i="14"/>
  <c r="AI20" i="14" s="1"/>
  <c r="AH20" i="14" s="1"/>
  <c r="AE26" i="14"/>
  <c r="AD26" i="14" s="1"/>
  <c r="O305" i="14"/>
  <c r="O306" i="14"/>
  <c r="AE27" i="14" s="1"/>
  <c r="AD27" i="14" s="1"/>
  <c r="O317" i="14"/>
  <c r="P87" i="15"/>
  <c r="T16" i="15" s="1"/>
  <c r="O315" i="15"/>
  <c r="W14" i="15" s="1"/>
  <c r="O270" i="13"/>
  <c r="AV32" i="13" s="1"/>
  <c r="O290" i="13"/>
  <c r="AV34" i="13" s="1"/>
  <c r="O310" i="13"/>
  <c r="AV36" i="13" s="1"/>
  <c r="O330" i="13"/>
  <c r="AV38" i="13" s="1"/>
  <c r="Q340" i="13"/>
  <c r="AY39" i="13" s="1"/>
  <c r="O350" i="13"/>
  <c r="AR14" i="13" s="1"/>
  <c r="O370" i="13"/>
  <c r="AT27" i="13" s="1"/>
  <c r="Q378" i="13"/>
  <c r="AW28" i="13" s="1"/>
  <c r="O46" i="14"/>
  <c r="O45" i="14"/>
  <c r="O146" i="14"/>
  <c r="O145" i="14"/>
  <c r="O226" i="14"/>
  <c r="AE15" i="14" s="1"/>
  <c r="AD15" i="14" s="1"/>
  <c r="O225" i="14"/>
  <c r="AC15" i="14" s="1"/>
  <c r="AB15" i="14" s="1"/>
  <c r="O366" i="14"/>
  <c r="O365" i="14"/>
  <c r="P6" i="15"/>
  <c r="T7" i="15" s="1"/>
  <c r="O25" i="15"/>
  <c r="S14" i="15"/>
  <c r="P135" i="15"/>
  <c r="V6" i="15" s="1"/>
  <c r="O156" i="15"/>
  <c r="U17" i="15"/>
  <c r="P175" i="15"/>
  <c r="O186" i="15"/>
  <c r="P206" i="15"/>
  <c r="V15" i="15" s="1"/>
  <c r="O245" i="15"/>
  <c r="P278" i="15"/>
  <c r="W15" i="15"/>
  <c r="O316" i="15"/>
  <c r="P25" i="15"/>
  <c r="T6" i="15" s="1"/>
  <c r="O86" i="15"/>
  <c r="S15" i="15" s="1"/>
  <c r="O88" i="15"/>
  <c r="S17" i="15" s="1"/>
  <c r="O185" i="15"/>
  <c r="P245" i="15"/>
  <c r="O265" i="15"/>
  <c r="O276" i="15"/>
  <c r="O278" i="15"/>
  <c r="P307" i="15"/>
  <c r="X16" i="15" s="1"/>
  <c r="P235" i="15"/>
  <c r="X6" i="15" s="1"/>
  <c r="P275" i="15"/>
  <c r="P315" i="15"/>
  <c r="P28" i="15"/>
  <c r="T9" i="15" s="1"/>
  <c r="O117" i="15"/>
  <c r="S16" i="15" s="1"/>
  <c r="P138" i="15"/>
  <c r="O167" i="15"/>
  <c r="U16" i="15" s="1"/>
  <c r="P188" i="15"/>
  <c r="V17" i="15" s="1"/>
  <c r="O207" i="15"/>
  <c r="P248" i="15"/>
  <c r="O267" i="15"/>
  <c r="P288" i="15"/>
  <c r="O307" i="15"/>
  <c r="W16" i="15" s="1"/>
  <c r="V9" i="14" l="1"/>
  <c r="M357" i="17"/>
  <c r="M355" i="17"/>
  <c r="R33" i="12"/>
  <c r="AI15" i="12"/>
  <c r="M5" i="16"/>
  <c r="S2" i="16" s="1"/>
  <c r="M7" i="16"/>
  <c r="U2" i="16" s="1"/>
  <c r="X6" i="14"/>
  <c r="AC27" i="14"/>
  <c r="AB27" i="14" s="1"/>
  <c r="AF14" i="13"/>
  <c r="T6" i="13"/>
  <c r="AW30" i="13"/>
  <c r="X13" i="13"/>
  <c r="U6" i="13"/>
  <c r="AG2" i="13"/>
  <c r="V14" i="13"/>
  <c r="AX16" i="13"/>
  <c r="T5" i="13"/>
  <c r="AC2" i="13"/>
  <c r="AF2" i="12"/>
  <c r="S20" i="12"/>
  <c r="S7" i="12"/>
  <c r="AI24" i="14"/>
  <c r="AH24" i="14" s="1"/>
  <c r="X9" i="14"/>
  <c r="AV30" i="13"/>
  <c r="Y10" i="13"/>
  <c r="AL32" i="13"/>
  <c r="X6" i="13"/>
  <c r="AX30" i="13"/>
  <c r="X14" i="13"/>
  <c r="W5" i="13"/>
  <c r="V5" i="13"/>
  <c r="W6" i="13"/>
  <c r="AD2" i="13"/>
  <c r="U5" i="13"/>
  <c r="S19" i="12"/>
  <c r="AD2" i="12"/>
  <c r="S6" i="12"/>
  <c r="AC30" i="11"/>
  <c r="W6" i="11"/>
  <c r="AB5" i="12"/>
  <c r="S40" i="12"/>
  <c r="AB2" i="12"/>
  <c r="S18" i="12"/>
  <c r="S5" i="12"/>
  <c r="AG30" i="11"/>
  <c r="W8" i="11"/>
  <c r="AA16" i="11"/>
  <c r="U5" i="11"/>
  <c r="V9" i="11"/>
  <c r="AH30" i="11"/>
  <c r="AB16" i="11"/>
  <c r="T6" i="11"/>
  <c r="U8" i="11"/>
  <c r="Z30" i="11"/>
  <c r="V5" i="11"/>
  <c r="R10" i="11"/>
  <c r="AJ2" i="11"/>
  <c r="R6" i="11"/>
  <c r="AB2" i="11"/>
  <c r="S7" i="11"/>
  <c r="T9" i="11"/>
  <c r="V11" i="11"/>
  <c r="V6" i="14"/>
  <c r="AC13" i="14"/>
  <c r="AB13" i="14" s="1"/>
  <c r="U9" i="13"/>
  <c r="AK30" i="11"/>
  <c r="W10" i="11"/>
  <c r="AI16" i="11"/>
  <c r="U9" i="11"/>
  <c r="AF16" i="11"/>
  <c r="T8" i="11"/>
  <c r="AK16" i="11"/>
  <c r="U10" i="11"/>
  <c r="R11" i="11"/>
  <c r="AL2" i="11"/>
  <c r="X7" i="14"/>
  <c r="X9" i="15"/>
  <c r="W6" i="15"/>
  <c r="AC3" i="14"/>
  <c r="AB3" i="14" s="1"/>
  <c r="T6" i="14"/>
  <c r="AG28" i="14"/>
  <c r="AF28" i="14" s="1"/>
  <c r="X8" i="14"/>
  <c r="V9" i="13"/>
  <c r="AO16" i="13"/>
  <c r="T8" i="14"/>
  <c r="X5" i="13"/>
  <c r="V15" i="13"/>
  <c r="AX2" i="13"/>
  <c r="T14" i="13"/>
  <c r="Z14" i="13" s="1"/>
  <c r="AS16" i="13"/>
  <c r="V10" i="13"/>
  <c r="AO2" i="13"/>
  <c r="T9" i="13"/>
  <c r="Y6" i="13"/>
  <c r="T10" i="13"/>
  <c r="R41" i="12"/>
  <c r="AM29" i="11"/>
  <c r="W11" i="11"/>
  <c r="AI30" i="11"/>
  <c r="W9" i="11"/>
  <c r="AC16" i="11"/>
  <c r="U6" i="11"/>
  <c r="V8" i="14"/>
  <c r="AA30" i="11"/>
  <c r="W5" i="11"/>
  <c r="R9" i="11"/>
  <c r="AH2" i="11"/>
  <c r="T5" i="11"/>
  <c r="S8" i="11"/>
  <c r="S10" i="11"/>
  <c r="X15" i="13"/>
  <c r="AR8" i="13"/>
  <c r="U10" i="13"/>
  <c r="S21" i="12"/>
  <c r="S8" i="12"/>
  <c r="AH2" i="12"/>
  <c r="U7" i="11"/>
  <c r="AE16" i="11"/>
  <c r="R7" i="11"/>
  <c r="AD2" i="11"/>
  <c r="S9" i="11"/>
  <c r="AE13" i="14"/>
  <c r="AD13" i="14" s="1"/>
  <c r="V7" i="14"/>
  <c r="U15" i="15"/>
  <c r="AE3" i="14"/>
  <c r="AD3" i="14" s="1"/>
  <c r="T7" i="14"/>
  <c r="T9" i="14"/>
  <c r="AD32" i="13"/>
  <c r="Y5" i="13"/>
  <c r="V6" i="13"/>
  <c r="AT16" i="13"/>
  <c r="W10" i="13"/>
  <c r="X14" i="15"/>
  <c r="T13" i="13"/>
  <c r="Z13" i="13" s="1"/>
  <c r="AW2" i="13"/>
  <c r="V14" i="15"/>
  <c r="V13" i="13"/>
  <c r="AW16" i="13"/>
  <c r="X10" i="13"/>
  <c r="T15" i="13"/>
  <c r="Z15" i="13" s="1"/>
  <c r="S23" i="12"/>
  <c r="S10" i="12"/>
  <c r="AL2" i="12"/>
  <c r="AE31" i="11"/>
  <c r="W7" i="11"/>
  <c r="U11" i="11"/>
  <c r="AM16" i="11"/>
  <c r="S45" i="12"/>
  <c r="AL5" i="12"/>
  <c r="AJ2" i="12"/>
  <c r="S22" i="12"/>
  <c r="S9" i="12"/>
  <c r="AJ29" i="11"/>
  <c r="V10" i="11"/>
  <c r="V7" i="11"/>
  <c r="AJ16" i="11"/>
  <c r="T10" i="11"/>
  <c r="T11" i="11"/>
  <c r="R8" i="11"/>
  <c r="AF2" i="11"/>
  <c r="R5" i="11"/>
  <c r="Z2" i="11"/>
  <c r="R8" i="12"/>
  <c r="S6" i="11"/>
  <c r="T7" i="11"/>
  <c r="S5" i="11"/>
  <c r="S11" i="11"/>
</calcChain>
</file>

<file path=xl/sharedStrings.xml><?xml version="1.0" encoding="utf-8"?>
<sst xmlns="http://schemas.openxmlformats.org/spreadsheetml/2006/main" count="11830" uniqueCount="223">
  <si>
    <t>NIc</t>
  </si>
  <si>
    <t>NId</t>
  </si>
  <si>
    <t>FG - lateral</t>
  </si>
  <si>
    <t>IPSI</t>
  </si>
  <si>
    <t>CONTRO</t>
  </si>
  <si>
    <t xml:space="preserve">  MS4     </t>
  </si>
  <si>
    <t>FG</t>
  </si>
  <si>
    <t>CTB</t>
  </si>
  <si>
    <t>FG-RLN3</t>
  </si>
  <si>
    <t>CTB-RLN3</t>
  </si>
  <si>
    <t>FG-CTB</t>
  </si>
  <si>
    <t>FG-CTB-R3</t>
  </si>
  <si>
    <t>RLN3</t>
  </si>
  <si>
    <t>FG - medial</t>
  </si>
  <si>
    <t xml:space="preserve">  MS5     </t>
  </si>
  <si>
    <t>RLX3</t>
  </si>
  <si>
    <t>CTB - lateral</t>
  </si>
  <si>
    <t xml:space="preserve">  MS9     </t>
  </si>
  <si>
    <t>CTB - medial</t>
  </si>
  <si>
    <t xml:space="preserve">  MS11     </t>
  </si>
  <si>
    <t xml:space="preserve">  MS13     </t>
  </si>
  <si>
    <t xml:space="preserve">  MS15     </t>
  </si>
  <si>
    <t>CTB - DG</t>
  </si>
  <si>
    <t xml:space="preserve">  MS34     </t>
  </si>
  <si>
    <t xml:space="preserve">  MS36     </t>
  </si>
  <si>
    <t xml:space="preserve">  MS37   </t>
  </si>
  <si>
    <t xml:space="preserve">  MS38      </t>
  </si>
  <si>
    <t>FG - DG</t>
  </si>
  <si>
    <t xml:space="preserve">  MS40    </t>
  </si>
  <si>
    <t xml:space="preserve">  MS41     </t>
  </si>
  <si>
    <t xml:space="preserve">  MS43     </t>
  </si>
  <si>
    <t xml:space="preserve">    MS45      </t>
  </si>
  <si>
    <t xml:space="preserve">  MS46     </t>
  </si>
  <si>
    <t xml:space="preserve">    MS47      </t>
  </si>
  <si>
    <t xml:space="preserve">    MS49      </t>
  </si>
  <si>
    <t xml:space="preserve">    MS50     </t>
  </si>
  <si>
    <t xml:space="preserve">    MS51     </t>
  </si>
  <si>
    <t xml:space="preserve">    MS52     </t>
  </si>
  <si>
    <t xml:space="preserve">  MS53     </t>
  </si>
  <si>
    <t xml:space="preserve">  MS54     </t>
  </si>
  <si>
    <t xml:space="preserve">  MS55     </t>
  </si>
  <si>
    <t xml:space="preserve">  MS56     </t>
  </si>
  <si>
    <t xml:space="preserve">  MS57     </t>
  </si>
  <si>
    <t xml:space="preserve">  MS58     </t>
  </si>
  <si>
    <t xml:space="preserve">  MS59     </t>
  </si>
  <si>
    <t>MS60</t>
  </si>
  <si>
    <t xml:space="preserve">  MS61     </t>
  </si>
  <si>
    <t xml:space="preserve">  MS62     </t>
  </si>
  <si>
    <t xml:space="preserve">  MS65     </t>
  </si>
  <si>
    <t xml:space="preserve">  MS66     </t>
  </si>
  <si>
    <t xml:space="preserve">  MS67     </t>
  </si>
  <si>
    <t xml:space="preserve">  MS68     </t>
  </si>
  <si>
    <t xml:space="preserve">  MS69     </t>
  </si>
  <si>
    <t>FG-medial</t>
  </si>
  <si>
    <t xml:space="preserve">  M70     </t>
  </si>
  <si>
    <t xml:space="preserve">  MS74     </t>
  </si>
  <si>
    <t xml:space="preserve">  MS79     </t>
  </si>
  <si>
    <t xml:space="preserve">  MS83     </t>
  </si>
  <si>
    <t>FLUOROCROMOS</t>
  </si>
  <si>
    <t>PUNTOS DE INFUSIÓN</t>
  </si>
  <si>
    <t>TRASLOCACIÓN: MS siempre primero</t>
  </si>
  <si>
    <t>exclusivos sin dobles ni triples</t>
  </si>
  <si>
    <t>infusión en lados opuestos</t>
  </si>
  <si>
    <t>LEnt</t>
  </si>
  <si>
    <t>MS</t>
  </si>
  <si>
    <t>LEnt-RLN3</t>
  </si>
  <si>
    <t>MS-RLN3</t>
  </si>
  <si>
    <t>LEnt-MS</t>
  </si>
  <si>
    <t>LEnt-MS-R3</t>
  </si>
  <si>
    <t>MS medial</t>
  </si>
  <si>
    <t>MEnt</t>
  </si>
  <si>
    <t>MEnt-RLN3</t>
  </si>
  <si>
    <t>MEnt-MS</t>
  </si>
  <si>
    <t>MEnt-MS-R3</t>
  </si>
  <si>
    <t>mismo lado</t>
  </si>
  <si>
    <t xml:space="preserve">  MS70     </t>
  </si>
  <si>
    <t>DG</t>
  </si>
  <si>
    <t>DG-RLN3</t>
  </si>
  <si>
    <t>DG-MS</t>
  </si>
  <si>
    <t>DG-MS-R3</t>
  </si>
  <si>
    <t>MS/Nic</t>
  </si>
  <si>
    <t>MS/NId</t>
  </si>
  <si>
    <t>Lent/Nic</t>
  </si>
  <si>
    <t>Lent/NId</t>
  </si>
  <si>
    <t>MS-RLN3/Nic</t>
  </si>
  <si>
    <t>MS-RLN3/NId</t>
  </si>
  <si>
    <t>LEnt-RLN3/Nic</t>
  </si>
  <si>
    <t>LEnt-RLN3/NId</t>
  </si>
  <si>
    <t>LEnt-MS/NIc</t>
  </si>
  <si>
    <t>LEnt-MS/NId</t>
  </si>
  <si>
    <t>LEnt-MS-R3/NIc</t>
  </si>
  <si>
    <t>LEnt-MS-R3/NId</t>
  </si>
  <si>
    <t>RLN3/Nic</t>
  </si>
  <si>
    <t>RLN3/Nid</t>
  </si>
  <si>
    <t xml:space="preserve">Fusión </t>
  </si>
  <si>
    <t>Porcentaje</t>
  </si>
  <si>
    <t>Media del total separada por puntos de infusión</t>
  </si>
  <si>
    <t>lateral</t>
  </si>
  <si>
    <t>MS vs LEnt</t>
  </si>
  <si>
    <t>MS vs MEnt</t>
  </si>
  <si>
    <t>MS vs DG</t>
  </si>
  <si>
    <t xml:space="preserve">MS62     </t>
  </si>
  <si>
    <t xml:space="preserve">MS65     </t>
  </si>
  <si>
    <t xml:space="preserve">MS4     </t>
  </si>
  <si>
    <t xml:space="preserve">MS61     </t>
  </si>
  <si>
    <t xml:space="preserve">MS66     </t>
  </si>
  <si>
    <t xml:space="preserve">MS9     </t>
  </si>
  <si>
    <t xml:space="preserve">MS51     </t>
  </si>
  <si>
    <t xml:space="preserve">MS52     </t>
  </si>
  <si>
    <t xml:space="preserve">MS67     </t>
  </si>
  <si>
    <t xml:space="preserve">MS68     </t>
  </si>
  <si>
    <t xml:space="preserve">MS69     </t>
  </si>
  <si>
    <t>MS74</t>
  </si>
  <si>
    <t>MS83</t>
  </si>
  <si>
    <t>Medial</t>
  </si>
  <si>
    <t xml:space="preserve">MS5     </t>
  </si>
  <si>
    <t xml:space="preserve">MS41     </t>
  </si>
  <si>
    <t xml:space="preserve">MS53     </t>
  </si>
  <si>
    <t xml:space="preserve">MS54     </t>
  </si>
  <si>
    <t xml:space="preserve">MS55     </t>
  </si>
  <si>
    <t xml:space="preserve">MS11     </t>
  </si>
  <si>
    <t xml:space="preserve">MS13     </t>
  </si>
  <si>
    <t xml:space="preserve">MS36     </t>
  </si>
  <si>
    <t xml:space="preserve">MS49      </t>
  </si>
  <si>
    <t xml:space="preserve">MS50     </t>
  </si>
  <si>
    <t xml:space="preserve">MS57     </t>
  </si>
  <si>
    <t>MS70</t>
  </si>
  <si>
    <t>MS79</t>
  </si>
  <si>
    <t xml:space="preserve">MS40    </t>
  </si>
  <si>
    <t xml:space="preserve">MS56     </t>
  </si>
  <si>
    <t xml:space="preserve">MS59     </t>
  </si>
  <si>
    <t xml:space="preserve">MS38      </t>
  </si>
  <si>
    <t xml:space="preserve">MS43     </t>
  </si>
  <si>
    <t xml:space="preserve">MS58     </t>
  </si>
  <si>
    <t xml:space="preserve">MS45      </t>
  </si>
  <si>
    <t xml:space="preserve">MS46     </t>
  </si>
  <si>
    <t xml:space="preserve">MS47      </t>
  </si>
  <si>
    <t xml:space="preserve">MS34     </t>
  </si>
  <si>
    <t xml:space="preserve">MS37   </t>
  </si>
  <si>
    <t xml:space="preserve">  MS74</t>
  </si>
  <si>
    <t xml:space="preserve">  MS83</t>
  </si>
  <si>
    <t xml:space="preserve">  MS70</t>
  </si>
  <si>
    <t xml:space="preserve">  M79</t>
  </si>
  <si>
    <t>MS/IPSI</t>
  </si>
  <si>
    <t>MS/CONT</t>
  </si>
  <si>
    <t>Lent/IPS</t>
  </si>
  <si>
    <t>Lent/CON</t>
  </si>
  <si>
    <t>MS-RLN3/IPS</t>
  </si>
  <si>
    <t>MS-RLN3/CON</t>
  </si>
  <si>
    <t>LEnt-RLN3/IPS</t>
  </si>
  <si>
    <t>LEnt-RLN3/CON</t>
  </si>
  <si>
    <t>LEnt-MS/IP</t>
  </si>
  <si>
    <t>LEnt-MS/CON</t>
  </si>
  <si>
    <t>LEnt-MS-R3/IP</t>
  </si>
  <si>
    <t>LEnt-MS-R3/CON</t>
  </si>
  <si>
    <t>RLN3/IP</t>
  </si>
  <si>
    <t>RLN3/CON</t>
  </si>
  <si>
    <t>CONTRA</t>
  </si>
  <si>
    <t>Separamos por grupos. Aquellos que tienen  la infusión en el mismo lado, aquellos que la tienen en lados opuestos y aquellos que esta en la zona medial del MS</t>
  </si>
  <si>
    <t>Lados opuestos</t>
  </si>
  <si>
    <t>Mismo lado</t>
  </si>
  <si>
    <t xml:space="preserve">  MS74   </t>
  </si>
  <si>
    <t xml:space="preserve">  MS83   </t>
  </si>
  <si>
    <t xml:space="preserve">  MS70   </t>
  </si>
  <si>
    <t xml:space="preserve">  MS79   </t>
  </si>
  <si>
    <t>MS-NoRLN3</t>
  </si>
  <si>
    <t>Lent-NoRLN3</t>
  </si>
  <si>
    <t>Lent-RLN3</t>
  </si>
  <si>
    <t>Ment-NoRLN3</t>
  </si>
  <si>
    <t>Ment-RLN3</t>
  </si>
  <si>
    <t>DG-NoRLN3</t>
  </si>
  <si>
    <t>MS-RLN3 project</t>
  </si>
  <si>
    <t>MS-RLN3 no project</t>
  </si>
  <si>
    <t>Lent-RLN3 project</t>
  </si>
  <si>
    <t>Lent-RLN3 no project</t>
  </si>
  <si>
    <t>Ment-RLN3 project</t>
  </si>
  <si>
    <t>Ment-RLN3 no project</t>
  </si>
  <si>
    <t>DG-RLN3 project</t>
  </si>
  <si>
    <t>DG-RLN3 no project</t>
  </si>
  <si>
    <t>RLN3 project to MS</t>
  </si>
  <si>
    <t>RLN3 project to MTL</t>
  </si>
  <si>
    <t>RLN3 project to other</t>
  </si>
  <si>
    <t>Sumatorios</t>
  </si>
  <si>
    <t>Procentajes</t>
  </si>
  <si>
    <t>Lent</t>
  </si>
  <si>
    <t>No RLN3</t>
  </si>
  <si>
    <t>MTL</t>
  </si>
  <si>
    <t>RLN3 project</t>
  </si>
  <si>
    <t>RLN3 no project</t>
  </si>
  <si>
    <t>TOTAL</t>
  </si>
  <si>
    <t>Other regions</t>
  </si>
  <si>
    <t>Ment</t>
  </si>
  <si>
    <t>MTL-NoRLN3</t>
  </si>
  <si>
    <t>MTL-RLN3</t>
  </si>
  <si>
    <t>CONTRALATERAL</t>
  </si>
  <si>
    <t>DIRECT</t>
  </si>
  <si>
    <t>MS62</t>
  </si>
  <si>
    <t>MS65</t>
  </si>
  <si>
    <t>MS5</t>
  </si>
  <si>
    <t>MS41</t>
  </si>
  <si>
    <t>MS40</t>
  </si>
  <si>
    <t>MS56</t>
  </si>
  <si>
    <t>MS59</t>
  </si>
  <si>
    <t>MS38</t>
  </si>
  <si>
    <t>MS43</t>
  </si>
  <si>
    <t>MS58</t>
  </si>
  <si>
    <t>MSvsMTL</t>
  </si>
  <si>
    <t>MTLvsMS</t>
  </si>
  <si>
    <t>MSandMTL</t>
  </si>
  <si>
    <t>NO RLN3</t>
  </si>
  <si>
    <t>% NO RLN3</t>
  </si>
  <si>
    <t>% RLN3</t>
  </si>
  <si>
    <t>total</t>
  </si>
  <si>
    <t>ms no rln3</t>
  </si>
  <si>
    <t>mtl no rln3</t>
  </si>
  <si>
    <t>ms+mtl no rln3</t>
  </si>
  <si>
    <t>ms rln3</t>
  </si>
  <si>
    <t>mtl rln3</t>
  </si>
  <si>
    <t>ms+mtl rln3</t>
  </si>
  <si>
    <t>%TOTAL</t>
  </si>
  <si>
    <t>diferencias</t>
  </si>
  <si>
    <t>RLN3 total</t>
  </si>
  <si>
    <t>%RLN3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</si>
</sst>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
  </numFmts>
  <fonts count="12">
    <font>
      <sz val="11"/>
      <color theme="1"/>
      <name val="Calibri"/>
      <scheme val="minor"/>
    </font>
    <font>
      <sz val="11"/>
      <color theme="1"/>
      <name val="Calibri"/>
      <family val="2"/>
      <scheme val="minor"/>
    </font>
    <font>
      <sz val="11"/>
      <color theme="1"/>
      <name val="Calibri"/>
      <family val="2"/>
      <scheme val="minor"/>
    </font>
    <font>
      <sz val="11"/>
      <color theme="1"/>
      <name val="Calibri"/>
    </font>
    <font>
      <sz val="11"/>
      <name val="Calibri"/>
    </font>
    <font>
      <sz val="11"/>
      <color rgb="FF9C0006"/>
      <name val="Calibri"/>
    </font>
    <font>
      <sz val="11"/>
      <color theme="1"/>
      <name val="Calibri"/>
    </font>
    <font>
      <sz val="11"/>
      <color rgb="FF9C5700"/>
      <name val="Calibri"/>
    </font>
    <font>
      <sz val="11"/>
      <color rgb="FFFF0000"/>
      <name val="Calibri"/>
      <family val="2"/>
      <scheme val="minor"/>
    </font>
    <font>
      <sz val="11"/>
      <color rgb="FFFF0000"/>
      <name val="Calibri"/>
      <family val="2"/>
    </font>
    <font>
      <sz val="11"/>
      <color theme="4" tint="-0.249977111117893"/>
      <name val="Calibri"/>
      <family val="2"/>
    </font>
    <font>
      <sz val="11"/>
      <color theme="4" tint="-0.249977111117893"/>
      <name val="Calibri"/>
      <family val="2"/>
      <scheme val="minor"/>
    </font>
  </fonts>
  <fills count="16">
    <fill>
      <patternFill patternType="none"/>
    </fill>
    <fill>
      <patternFill patternType="gray125"/>
    </fill>
    <fill>
      <patternFill patternType="solid">
        <fgColor rgb="FFD8D8D8"/>
        <bgColor rgb="FFD8D8D8"/>
      </patternFill>
    </fill>
    <fill>
      <patternFill patternType="solid">
        <fgColor rgb="FFFFC7CE"/>
        <bgColor rgb="FFFFC7CE"/>
      </patternFill>
    </fill>
    <fill>
      <patternFill patternType="solid">
        <fgColor rgb="FFC5E0B3"/>
        <bgColor rgb="FFC5E0B3"/>
      </patternFill>
    </fill>
    <fill>
      <patternFill patternType="solid">
        <fgColor rgb="FFFEF2CB"/>
        <bgColor rgb="FFFEF2CB"/>
      </patternFill>
    </fill>
    <fill>
      <patternFill patternType="solid">
        <fgColor theme="0"/>
        <bgColor theme="0"/>
      </patternFill>
    </fill>
    <fill>
      <patternFill patternType="solid">
        <fgColor rgb="FFE2EFD9"/>
        <bgColor rgb="FFE2EFD9"/>
      </patternFill>
    </fill>
    <fill>
      <patternFill patternType="solid">
        <fgColor rgb="FFDEEAF6"/>
        <bgColor rgb="FFDEEAF6"/>
      </patternFill>
    </fill>
    <fill>
      <patternFill patternType="solid">
        <fgColor rgb="FFE7E6E6"/>
        <bgColor rgb="FFE7E6E6"/>
      </patternFill>
    </fill>
    <fill>
      <patternFill patternType="solid">
        <fgColor rgb="FFF7CAAC"/>
        <bgColor rgb="FFF7CAAC"/>
      </patternFill>
    </fill>
    <fill>
      <patternFill patternType="solid">
        <fgColor rgb="FFFFFF00"/>
        <bgColor rgb="FFFFFF00"/>
      </patternFill>
    </fill>
    <fill>
      <patternFill patternType="solid">
        <fgColor rgb="FFFFEB9C"/>
        <bgColor rgb="FFFFEB9C"/>
      </patternFill>
    </fill>
    <fill>
      <patternFill patternType="solid">
        <fgColor rgb="FFBFBFBF"/>
        <bgColor rgb="FFBFBFBF"/>
      </patternFill>
    </fill>
    <fill>
      <patternFill patternType="solid">
        <fgColor rgb="FFFBE4D5"/>
        <bgColor rgb="FFFBE4D5"/>
      </patternFill>
    </fill>
    <fill>
      <patternFill patternType="solid">
        <fgColor theme="0" tint="-0.14999847407452621"/>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diagonal/>
    </border>
    <border>
      <left style="thin">
        <color rgb="FF000000"/>
      </left>
      <right/>
      <top/>
      <bottom/>
      <diagonal/>
    </border>
  </borders>
  <cellStyleXfs count="1">
    <xf numFmtId="0" fontId="0" fillId="0" borderId="0"/>
  </cellStyleXfs>
  <cellXfs count="68">
    <xf numFmtId="0" fontId="0" fillId="0" borderId="0" xfId="0" applyFont="1" applyAlignment="1"/>
    <xf numFmtId="0" fontId="3" fillId="2" borderId="1" xfId="0" applyFont="1" applyFill="1" applyBorder="1"/>
    <xf numFmtId="0" fontId="3" fillId="0" borderId="1" xfId="0" applyFont="1" applyBorder="1"/>
    <xf numFmtId="164" fontId="3" fillId="0" borderId="1" xfId="0" applyNumberFormat="1" applyFont="1" applyBorder="1"/>
    <xf numFmtId="0" fontId="3" fillId="0" borderId="4" xfId="0" applyFont="1" applyBorder="1" applyAlignment="1">
      <alignment horizontal="center"/>
    </xf>
    <xf numFmtId="0" fontId="5" fillId="3" borderId="5" xfId="0" applyFont="1" applyFill="1" applyBorder="1"/>
    <xf numFmtId="0" fontId="6" fillId="0" borderId="0" xfId="0" applyFont="1"/>
    <xf numFmtId="0" fontId="3" fillId="4" borderId="1" xfId="0" applyFont="1" applyFill="1" applyBorder="1"/>
    <xf numFmtId="164" fontId="3" fillId="0" borderId="1" xfId="0" applyNumberFormat="1" applyFont="1" applyBorder="1" applyAlignment="1">
      <alignment horizontal="center"/>
    </xf>
    <xf numFmtId="0" fontId="3" fillId="5" borderId="1" xfId="0" applyFont="1" applyFill="1" applyBorder="1"/>
    <xf numFmtId="0" fontId="3" fillId="6" borderId="1" xfId="0" applyFont="1" applyFill="1" applyBorder="1"/>
    <xf numFmtId="0" fontId="3" fillId="0" borderId="0" xfId="0" applyFont="1"/>
    <xf numFmtId="0" fontId="3" fillId="2" borderId="1" xfId="0" applyFont="1" applyFill="1" applyBorder="1" applyAlignment="1"/>
    <xf numFmtId="0" fontId="3" fillId="2" borderId="3" xfId="0" applyFont="1" applyFill="1" applyBorder="1" applyAlignment="1"/>
    <xf numFmtId="0" fontId="3" fillId="2" borderId="6" xfId="0" applyFont="1" applyFill="1" applyBorder="1" applyAlignment="1"/>
    <xf numFmtId="0" fontId="3" fillId="2" borderId="4" xfId="0" applyFont="1" applyFill="1" applyBorder="1" applyAlignment="1"/>
    <xf numFmtId="0" fontId="3" fillId="0" borderId="7" xfId="0" applyFont="1" applyBorder="1" applyAlignment="1"/>
    <xf numFmtId="0" fontId="3" fillId="0" borderId="4" xfId="0" applyFont="1" applyBorder="1" applyAlignment="1"/>
    <xf numFmtId="0" fontId="3" fillId="0" borderId="8" xfId="0" applyFont="1" applyBorder="1" applyAlignment="1"/>
    <xf numFmtId="0" fontId="3" fillId="2" borderId="7" xfId="0" applyFont="1" applyFill="1" applyBorder="1" applyAlignment="1"/>
    <xf numFmtId="0" fontId="3" fillId="7" borderId="1" xfId="0" applyFont="1" applyFill="1" applyBorder="1"/>
    <xf numFmtId="164" fontId="3" fillId="8" borderId="1" xfId="0" applyNumberFormat="1" applyFont="1" applyFill="1" applyBorder="1" applyAlignment="1">
      <alignment horizontal="center"/>
    </xf>
    <xf numFmtId="0" fontId="6" fillId="0" borderId="1" xfId="0" applyFont="1" applyBorder="1"/>
    <xf numFmtId="0" fontId="3" fillId="4" borderId="1" xfId="0" applyFont="1" applyFill="1" applyBorder="1" applyAlignment="1">
      <alignment horizontal="left"/>
    </xf>
    <xf numFmtId="164" fontId="3" fillId="0" borderId="0" xfId="0" applyNumberFormat="1" applyFont="1"/>
    <xf numFmtId="0" fontId="3" fillId="9" borderId="1" xfId="0" applyFont="1" applyFill="1" applyBorder="1"/>
    <xf numFmtId="0" fontId="3" fillId="5" borderId="1" xfId="0" applyFont="1" applyFill="1" applyBorder="1" applyAlignment="1">
      <alignment horizontal="left"/>
    </xf>
    <xf numFmtId="0" fontId="6" fillId="10" borderId="1" xfId="0" applyFont="1" applyFill="1" applyBorder="1"/>
    <xf numFmtId="164" fontId="6" fillId="0" borderId="0" xfId="0" applyNumberFormat="1" applyFont="1"/>
    <xf numFmtId="0" fontId="3" fillId="10" borderId="1" xfId="0" applyFont="1" applyFill="1" applyBorder="1" applyAlignment="1">
      <alignment horizontal="left"/>
    </xf>
    <xf numFmtId="0" fontId="3" fillId="11" borderId="5" xfId="0" applyFont="1" applyFill="1" applyBorder="1"/>
    <xf numFmtId="0" fontId="7" fillId="12" borderId="9" xfId="0" applyFont="1" applyFill="1" applyBorder="1"/>
    <xf numFmtId="0" fontId="7" fillId="12" borderId="5" xfId="0" applyFont="1" applyFill="1" applyBorder="1"/>
    <xf numFmtId="0" fontId="3" fillId="10" borderId="1" xfId="0" applyFont="1" applyFill="1" applyBorder="1"/>
    <xf numFmtId="0" fontId="3" fillId="13" borderId="10" xfId="0" applyFont="1" applyFill="1" applyBorder="1"/>
    <xf numFmtId="0" fontId="3" fillId="13" borderId="1" xfId="0" applyFont="1" applyFill="1" applyBorder="1"/>
    <xf numFmtId="0" fontId="3" fillId="14" borderId="1" xfId="0" applyFont="1" applyFill="1" applyBorder="1"/>
    <xf numFmtId="2" fontId="3" fillId="0" borderId="1" xfId="0" applyNumberFormat="1" applyFont="1" applyBorder="1"/>
    <xf numFmtId="165" fontId="3" fillId="0" borderId="0" xfId="0" applyNumberFormat="1" applyFont="1"/>
    <xf numFmtId="165" fontId="3" fillId="0" borderId="1" xfId="0" applyNumberFormat="1" applyFont="1" applyBorder="1"/>
    <xf numFmtId="2" fontId="6" fillId="0" borderId="1" xfId="0" applyNumberFormat="1" applyFont="1" applyBorder="1"/>
    <xf numFmtId="0" fontId="6" fillId="11" borderId="0" xfId="0" applyFont="1" applyFill="1"/>
    <xf numFmtId="0" fontId="0" fillId="0" borderId="0" xfId="0" applyFont="1" applyAlignment="1"/>
    <xf numFmtId="0" fontId="8" fillId="0" borderId="0" xfId="0" applyFont="1" applyAlignment="1"/>
    <xf numFmtId="0" fontId="9" fillId="10" borderId="1" xfId="0" applyFont="1" applyFill="1" applyBorder="1"/>
    <xf numFmtId="164" fontId="9" fillId="0" borderId="0" xfId="0" applyNumberFormat="1" applyFont="1"/>
    <xf numFmtId="164" fontId="0" fillId="0" borderId="0" xfId="0" applyNumberFormat="1" applyFont="1" applyAlignment="1"/>
    <xf numFmtId="0" fontId="3" fillId="2" borderId="5" xfId="0" applyFont="1" applyFill="1" applyBorder="1" applyAlignment="1"/>
    <xf numFmtId="0" fontId="0" fillId="15" borderId="0" xfId="0" applyFont="1" applyFill="1" applyAlignment="1"/>
    <xf numFmtId="0" fontId="0" fillId="0" borderId="5" xfId="0" applyBorder="1"/>
    <xf numFmtId="2" fontId="9" fillId="0" borderId="1" xfId="0" applyNumberFormat="1" applyFont="1" applyBorder="1"/>
    <xf numFmtId="0" fontId="9" fillId="0" borderId="1" xfId="0" applyFont="1" applyBorder="1"/>
    <xf numFmtId="0" fontId="2" fillId="15" borderId="0" xfId="0" applyFont="1" applyFill="1" applyAlignment="1"/>
    <xf numFmtId="0" fontId="0" fillId="0" borderId="0" xfId="0" applyFont="1" applyAlignment="1"/>
    <xf numFmtId="0" fontId="3" fillId="2" borderId="2" xfId="0" applyFont="1" applyFill="1" applyBorder="1"/>
    <xf numFmtId="0" fontId="4" fillId="0" borderId="3" xfId="0" applyFont="1" applyBorder="1"/>
    <xf numFmtId="0" fontId="3" fillId="9" borderId="2" xfId="0" applyFont="1" applyFill="1" applyBorder="1" applyAlignment="1">
      <alignment horizontal="center"/>
    </xf>
    <xf numFmtId="0" fontId="3" fillId="0" borderId="2" xfId="0" applyFont="1" applyBorder="1" applyAlignment="1">
      <alignment horizontal="center"/>
    </xf>
    <xf numFmtId="0" fontId="3" fillId="0" borderId="0" xfId="0" applyFont="1"/>
    <xf numFmtId="0" fontId="0" fillId="0" borderId="0" xfId="0" applyFont="1" applyAlignment="1"/>
    <xf numFmtId="0" fontId="3" fillId="2" borderId="2" xfId="0" applyFont="1" applyFill="1" applyBorder="1" applyAlignment="1">
      <alignment horizontal="center"/>
    </xf>
    <xf numFmtId="0" fontId="3" fillId="2" borderId="11" xfId="0" applyFont="1" applyFill="1" applyBorder="1" applyAlignment="1"/>
    <xf numFmtId="0" fontId="10" fillId="10" borderId="1" xfId="0" applyFont="1" applyFill="1" applyBorder="1"/>
    <xf numFmtId="164" fontId="10" fillId="0" borderId="0" xfId="0" applyNumberFormat="1" applyFont="1"/>
    <xf numFmtId="0" fontId="11" fillId="0" borderId="0" xfId="0" applyFont="1" applyAlignment="1"/>
    <xf numFmtId="164" fontId="11" fillId="0" borderId="0" xfId="0" applyNumberFormat="1" applyFont="1" applyAlignment="1"/>
    <xf numFmtId="164" fontId="8" fillId="0" borderId="0" xfId="0" applyNumberFormat="1" applyFont="1" applyAlignment="1"/>
    <xf numFmtId="0" fontId="1" fillId="15"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mn-lt"/>
              </a:defRPr>
            </a:pPr>
            <a:r>
              <a:rPr lang="es-ES" sz="1400" b="0" i="0">
                <a:solidFill>
                  <a:srgbClr val="757575"/>
                </a:solidFill>
                <a:latin typeface="+mn-lt"/>
              </a:rPr>
              <a:t>Mismo lado</a:t>
            </a:r>
          </a:p>
        </c:rich>
      </c:tx>
      <c:layout/>
      <c:overlay val="0"/>
    </c:title>
    <c:autoTitleDeleted val="0"/>
    <c:plotArea>
      <c:layout/>
      <c:barChart>
        <c:barDir val="col"/>
        <c:grouping val="clustered"/>
        <c:varyColors val="1"/>
        <c:ser>
          <c:idx val="0"/>
          <c:order val="0"/>
          <c:tx>
            <c:v>MS vs LEnt IPSI</c:v>
          </c:tx>
          <c:spPr>
            <a:solidFill>
              <a:srgbClr val="4472C4"/>
            </a:solidFill>
            <a:ln cmpd="sng">
              <a:solidFill>
                <a:srgbClr val="000000"/>
              </a:solidFill>
            </a:ln>
          </c:spPr>
          <c:invertIfNegative val="1"/>
          <c:cat>
            <c:strRef>
              <c:f>'Ipsi vs Contra'!$Q$29:$Q$35</c:f>
              <c:strCache>
                <c:ptCount val="7"/>
                <c:pt idx="0">
                  <c:v>MS</c:v>
                </c:pt>
                <c:pt idx="1">
                  <c:v>LEnt</c:v>
                </c:pt>
                <c:pt idx="2">
                  <c:v>MS-RLN3</c:v>
                </c:pt>
                <c:pt idx="3">
                  <c:v>LEnt-RLN3</c:v>
                </c:pt>
                <c:pt idx="4">
                  <c:v>LEnt-MS</c:v>
                </c:pt>
                <c:pt idx="5">
                  <c:v>LEnt-MS-R3</c:v>
                </c:pt>
                <c:pt idx="6">
                  <c:v>RLN3</c:v>
                </c:pt>
              </c:strCache>
            </c:strRef>
          </c:cat>
          <c:val>
            <c:numRef>
              <c:f>'Ipsi vs Contra'!$R$29:$R$35</c:f>
              <c:numCache>
                <c:formatCode>0.0</c:formatCode>
                <c:ptCount val="7"/>
                <c:pt idx="0">
                  <c:v>64.555555555555557</c:v>
                </c:pt>
                <c:pt idx="1">
                  <c:v>72.077922077922082</c:v>
                </c:pt>
                <c:pt idx="2">
                  <c:v>87.5</c:v>
                </c:pt>
                <c:pt idx="3">
                  <c:v>100</c:v>
                </c:pt>
                <c:pt idx="4">
                  <c:v>50</c:v>
                </c:pt>
                <c:pt idx="5">
                  <c:v>83.333333333333343</c:v>
                </c:pt>
                <c:pt idx="6">
                  <c:v>51.19047619047619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995-443C-8FFD-475C967D81DE}"/>
            </c:ext>
          </c:extLst>
        </c:ser>
        <c:ser>
          <c:idx val="1"/>
          <c:order val="1"/>
          <c:tx>
            <c:v>MS vs LEnt CONTRA</c:v>
          </c:tx>
          <c:spPr>
            <a:solidFill>
              <a:srgbClr val="ED7D31"/>
            </a:solidFill>
            <a:ln cmpd="sng">
              <a:solidFill>
                <a:srgbClr val="000000"/>
              </a:solidFill>
            </a:ln>
          </c:spPr>
          <c:invertIfNegative val="1"/>
          <c:cat>
            <c:strRef>
              <c:f>'Ipsi vs Contra'!$Q$29:$Q$35</c:f>
              <c:strCache>
                <c:ptCount val="7"/>
                <c:pt idx="0">
                  <c:v>MS</c:v>
                </c:pt>
                <c:pt idx="1">
                  <c:v>LEnt</c:v>
                </c:pt>
                <c:pt idx="2">
                  <c:v>MS-RLN3</c:v>
                </c:pt>
                <c:pt idx="3">
                  <c:v>LEnt-RLN3</c:v>
                </c:pt>
                <c:pt idx="4">
                  <c:v>LEnt-MS</c:v>
                </c:pt>
                <c:pt idx="5">
                  <c:v>LEnt-MS-R3</c:v>
                </c:pt>
                <c:pt idx="6">
                  <c:v>RLN3</c:v>
                </c:pt>
              </c:strCache>
            </c:strRef>
          </c:cat>
          <c:val>
            <c:numRef>
              <c:f>'Ipsi vs Contra'!$S$29:$S$35</c:f>
              <c:numCache>
                <c:formatCode>0.0</c:formatCode>
                <c:ptCount val="7"/>
                <c:pt idx="0">
                  <c:v>35.444444444444443</c:v>
                </c:pt>
                <c:pt idx="1">
                  <c:v>27.922077922077925</c:v>
                </c:pt>
                <c:pt idx="2">
                  <c:v>12.5</c:v>
                </c:pt>
                <c:pt idx="3">
                  <c:v>0</c:v>
                </c:pt>
                <c:pt idx="4">
                  <c:v>50</c:v>
                </c:pt>
                <c:pt idx="5">
                  <c:v>16.666666666666668</c:v>
                </c:pt>
                <c:pt idx="6">
                  <c:v>48.80952380952381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B995-443C-8FFD-475C967D81DE}"/>
            </c:ext>
          </c:extLst>
        </c:ser>
        <c:ser>
          <c:idx val="2"/>
          <c:order val="2"/>
          <c:tx>
            <c:v>MS vs MEnt IPSI</c:v>
          </c:tx>
          <c:spPr>
            <a:solidFill>
              <a:srgbClr val="A5A5A5"/>
            </a:solidFill>
            <a:ln cmpd="sng">
              <a:solidFill>
                <a:srgbClr val="000000"/>
              </a:solidFill>
            </a:ln>
          </c:spPr>
          <c:invertIfNegative val="1"/>
          <c:cat>
            <c:strRef>
              <c:f>'Ipsi vs Contra'!$Q$29:$Q$35</c:f>
              <c:strCache>
                <c:ptCount val="7"/>
                <c:pt idx="0">
                  <c:v>MS</c:v>
                </c:pt>
                <c:pt idx="1">
                  <c:v>LEnt</c:v>
                </c:pt>
                <c:pt idx="2">
                  <c:v>MS-RLN3</c:v>
                </c:pt>
                <c:pt idx="3">
                  <c:v>LEnt-RLN3</c:v>
                </c:pt>
                <c:pt idx="4">
                  <c:v>LEnt-MS</c:v>
                </c:pt>
                <c:pt idx="5">
                  <c:v>LEnt-MS-R3</c:v>
                </c:pt>
                <c:pt idx="6">
                  <c:v>RLN3</c:v>
                </c:pt>
              </c:strCache>
            </c:strRef>
          </c:cat>
          <c:val>
            <c:numRef>
              <c:f>'Ipsi vs Contra'!$T$29:$T$35</c:f>
              <c:numCache>
                <c:formatCode>0.0</c:formatCode>
                <c:ptCount val="7"/>
                <c:pt idx="0">
                  <c:v>64.441761526278782</c:v>
                </c:pt>
                <c:pt idx="1">
                  <c:v>79.119872533712496</c:v>
                </c:pt>
                <c:pt idx="2">
                  <c:v>63.435921717171709</c:v>
                </c:pt>
                <c:pt idx="3">
                  <c:v>0</c:v>
                </c:pt>
                <c:pt idx="4">
                  <c:v>87.367246240601503</c:v>
                </c:pt>
                <c:pt idx="5">
                  <c:v>70.993589743589752</c:v>
                </c:pt>
                <c:pt idx="6">
                  <c:v>38.793823274881916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B995-443C-8FFD-475C967D81DE}"/>
            </c:ext>
          </c:extLst>
        </c:ser>
        <c:ser>
          <c:idx val="3"/>
          <c:order val="3"/>
          <c:tx>
            <c:v>MS vs MEnt CONTRA</c:v>
          </c:tx>
          <c:spPr>
            <a:solidFill>
              <a:srgbClr val="FFC000"/>
            </a:solidFill>
            <a:ln cmpd="sng">
              <a:solidFill>
                <a:srgbClr val="000000"/>
              </a:solidFill>
            </a:ln>
          </c:spPr>
          <c:invertIfNegative val="1"/>
          <c:cat>
            <c:strRef>
              <c:f>'Ipsi vs Contra'!$Q$29:$Q$35</c:f>
              <c:strCache>
                <c:ptCount val="7"/>
                <c:pt idx="0">
                  <c:v>MS</c:v>
                </c:pt>
                <c:pt idx="1">
                  <c:v>LEnt</c:v>
                </c:pt>
                <c:pt idx="2">
                  <c:v>MS-RLN3</c:v>
                </c:pt>
                <c:pt idx="3">
                  <c:v>LEnt-RLN3</c:v>
                </c:pt>
                <c:pt idx="4">
                  <c:v>LEnt-MS</c:v>
                </c:pt>
                <c:pt idx="5">
                  <c:v>LEnt-MS-R3</c:v>
                </c:pt>
                <c:pt idx="6">
                  <c:v>RLN3</c:v>
                </c:pt>
              </c:strCache>
            </c:strRef>
          </c:cat>
          <c:val>
            <c:numRef>
              <c:f>'Ipsi vs Contra'!$U$29:$U$35</c:f>
              <c:numCache>
                <c:formatCode>0.0</c:formatCode>
                <c:ptCount val="7"/>
                <c:pt idx="0">
                  <c:v>35.558238473721218</c:v>
                </c:pt>
                <c:pt idx="1">
                  <c:v>20.880127466287512</c:v>
                </c:pt>
                <c:pt idx="2">
                  <c:v>36.564078282828284</c:v>
                </c:pt>
                <c:pt idx="3">
                  <c:v>0</c:v>
                </c:pt>
                <c:pt idx="4">
                  <c:v>12.632753759398497</c:v>
                </c:pt>
                <c:pt idx="5">
                  <c:v>29.006410256410259</c:v>
                </c:pt>
                <c:pt idx="6">
                  <c:v>61.206176725118084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B995-443C-8FFD-475C967D81DE}"/>
            </c:ext>
          </c:extLst>
        </c:ser>
        <c:ser>
          <c:idx val="4"/>
          <c:order val="4"/>
          <c:tx>
            <c:v>MS vs DG IPSI</c:v>
          </c:tx>
          <c:spPr>
            <a:solidFill>
              <a:srgbClr val="5B9BD5"/>
            </a:solidFill>
            <a:ln cmpd="sng">
              <a:solidFill>
                <a:srgbClr val="000000"/>
              </a:solidFill>
            </a:ln>
          </c:spPr>
          <c:invertIfNegative val="1"/>
          <c:cat>
            <c:strRef>
              <c:f>'Ipsi vs Contra'!$Q$29:$Q$35</c:f>
              <c:strCache>
                <c:ptCount val="7"/>
                <c:pt idx="0">
                  <c:v>MS</c:v>
                </c:pt>
                <c:pt idx="1">
                  <c:v>LEnt</c:v>
                </c:pt>
                <c:pt idx="2">
                  <c:v>MS-RLN3</c:v>
                </c:pt>
                <c:pt idx="3">
                  <c:v>LEnt-RLN3</c:v>
                </c:pt>
                <c:pt idx="4">
                  <c:v>LEnt-MS</c:v>
                </c:pt>
                <c:pt idx="5">
                  <c:v>LEnt-MS-R3</c:v>
                </c:pt>
                <c:pt idx="6">
                  <c:v>RLN3</c:v>
                </c:pt>
              </c:strCache>
            </c:strRef>
          </c:cat>
          <c:val>
            <c:numRef>
              <c:f>'Ipsi vs Contra'!$V$29:$V$35</c:f>
              <c:numCache>
                <c:formatCode>0.0</c:formatCode>
                <c:ptCount val="7"/>
                <c:pt idx="0">
                  <c:v>63.483755467399043</c:v>
                </c:pt>
                <c:pt idx="1">
                  <c:v>86.30952380952381</c:v>
                </c:pt>
                <c:pt idx="2">
                  <c:v>64.026487788097697</c:v>
                </c:pt>
                <c:pt idx="3">
                  <c:v>65.277777777777786</c:v>
                </c:pt>
                <c:pt idx="4">
                  <c:v>88.8888888888889</c:v>
                </c:pt>
                <c:pt idx="5">
                  <c:v>80.238095238095241</c:v>
                </c:pt>
                <c:pt idx="6">
                  <c:v>40.571256038647341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B995-443C-8FFD-475C967D81DE}"/>
            </c:ext>
          </c:extLst>
        </c:ser>
        <c:ser>
          <c:idx val="5"/>
          <c:order val="5"/>
          <c:tx>
            <c:v>MS vs DG CONTRA</c:v>
          </c:tx>
          <c:spPr>
            <a:solidFill>
              <a:srgbClr val="70AD47"/>
            </a:solidFill>
            <a:ln cmpd="sng">
              <a:solidFill>
                <a:srgbClr val="000000"/>
              </a:solidFill>
            </a:ln>
          </c:spPr>
          <c:invertIfNegative val="1"/>
          <c:cat>
            <c:strRef>
              <c:f>'Ipsi vs Contra'!$Q$29:$Q$35</c:f>
              <c:strCache>
                <c:ptCount val="7"/>
                <c:pt idx="0">
                  <c:v>MS</c:v>
                </c:pt>
                <c:pt idx="1">
                  <c:v>LEnt</c:v>
                </c:pt>
                <c:pt idx="2">
                  <c:v>MS-RLN3</c:v>
                </c:pt>
                <c:pt idx="3">
                  <c:v>LEnt-RLN3</c:v>
                </c:pt>
                <c:pt idx="4">
                  <c:v>LEnt-MS</c:v>
                </c:pt>
                <c:pt idx="5">
                  <c:v>LEnt-MS-R3</c:v>
                </c:pt>
                <c:pt idx="6">
                  <c:v>RLN3</c:v>
                </c:pt>
              </c:strCache>
            </c:strRef>
          </c:cat>
          <c:val>
            <c:numRef>
              <c:f>'Ipsi vs Contra'!$W$29:$W$35</c:f>
              <c:numCache>
                <c:formatCode>0.0</c:formatCode>
                <c:ptCount val="7"/>
                <c:pt idx="0">
                  <c:v>36.516244532600957</c:v>
                </c:pt>
                <c:pt idx="1">
                  <c:v>13.69047619047619</c:v>
                </c:pt>
                <c:pt idx="2">
                  <c:v>35.97351221190231</c:v>
                </c:pt>
                <c:pt idx="3">
                  <c:v>34.722222222222221</c:v>
                </c:pt>
                <c:pt idx="4">
                  <c:v>11.111111111111112</c:v>
                </c:pt>
                <c:pt idx="5">
                  <c:v>19.761904761904763</c:v>
                </c:pt>
                <c:pt idx="6">
                  <c:v>59.428743961352659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B995-443C-8FFD-475C967D81DE}"/>
            </c:ext>
          </c:extLst>
        </c:ser>
        <c:dLbls>
          <c:showLegendKey val="0"/>
          <c:showVal val="0"/>
          <c:showCatName val="0"/>
          <c:showSerName val="0"/>
          <c:showPercent val="0"/>
          <c:showBubbleSize val="0"/>
        </c:dLbls>
        <c:gapWidth val="150"/>
        <c:axId val="2141498313"/>
        <c:axId val="2096831368"/>
      </c:barChart>
      <c:catAx>
        <c:axId val="2141498313"/>
        <c:scaling>
          <c:orientation val="minMax"/>
        </c:scaling>
        <c:delete val="0"/>
        <c:axPos val="b"/>
        <c:title>
          <c:tx>
            <c:rich>
              <a:bodyPr/>
              <a:lstStyle/>
              <a:p>
                <a:pPr lvl="0">
                  <a:defRPr b="0">
                    <a:solidFill>
                      <a:srgbClr val="000000"/>
                    </a:solidFill>
                    <a:latin typeface="+mn-lt"/>
                  </a:defRPr>
                </a:pPr>
                <a:endParaRPr lang="es-ES"/>
              </a:p>
            </c:rich>
          </c:tx>
          <c:layout/>
          <c:overlay val="0"/>
        </c:title>
        <c:numFmt formatCode="General" sourceLinked="1"/>
        <c:majorTickMark val="none"/>
        <c:minorTickMark val="none"/>
        <c:tickLblPos val="nextTo"/>
        <c:txPr>
          <a:bodyPr/>
          <a:lstStyle/>
          <a:p>
            <a:pPr lvl="0">
              <a:defRPr sz="900" b="0" i="0">
                <a:solidFill>
                  <a:srgbClr val="000000"/>
                </a:solidFill>
                <a:latin typeface="+mn-lt"/>
              </a:defRPr>
            </a:pPr>
            <a:endParaRPr lang="es-ES"/>
          </a:p>
        </c:txPr>
        <c:crossAx val="2096831368"/>
        <c:crosses val="autoZero"/>
        <c:auto val="1"/>
        <c:lblAlgn val="ctr"/>
        <c:lblOffset val="100"/>
        <c:noMultiLvlLbl val="1"/>
      </c:catAx>
      <c:valAx>
        <c:axId val="209683136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ES"/>
              </a:p>
            </c:rich>
          </c:tx>
          <c:layout/>
          <c:overlay val="0"/>
        </c:title>
        <c:numFmt formatCode="0.0" sourceLinked="1"/>
        <c:majorTickMark val="none"/>
        <c:minorTickMark val="none"/>
        <c:tickLblPos val="nextTo"/>
        <c:spPr>
          <a:ln/>
        </c:spPr>
        <c:txPr>
          <a:bodyPr/>
          <a:lstStyle/>
          <a:p>
            <a:pPr lvl="0">
              <a:defRPr sz="900" b="0" i="0">
                <a:solidFill>
                  <a:srgbClr val="000000"/>
                </a:solidFill>
                <a:latin typeface="+mn-lt"/>
              </a:defRPr>
            </a:pPr>
            <a:endParaRPr lang="es-ES"/>
          </a:p>
        </c:txPr>
        <c:crossAx val="2141498313"/>
        <c:crosses val="autoZero"/>
        <c:crossBetween val="between"/>
      </c:valAx>
    </c:plotArea>
    <c:legend>
      <c:legendPos val="b"/>
      <c:layout/>
      <c:overlay val="0"/>
      <c:txPr>
        <a:bodyPr/>
        <a:lstStyle/>
        <a:p>
          <a:pPr lvl="0">
            <a:defRPr sz="900" b="0" i="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mn-lt"/>
              </a:defRPr>
            </a:pPr>
            <a:r>
              <a:rPr lang="es-ES" sz="1400" b="0" i="0">
                <a:solidFill>
                  <a:srgbClr val="757575"/>
                </a:solidFill>
                <a:latin typeface="+mn-lt"/>
              </a:rPr>
              <a:t>MS medial</a:t>
            </a:r>
          </a:p>
        </c:rich>
      </c:tx>
      <c:layout/>
      <c:overlay val="0"/>
    </c:title>
    <c:autoTitleDeleted val="0"/>
    <c:plotArea>
      <c:layout/>
      <c:barChart>
        <c:barDir val="col"/>
        <c:grouping val="clustered"/>
        <c:varyColors val="1"/>
        <c:ser>
          <c:idx val="0"/>
          <c:order val="0"/>
          <c:tx>
            <c:v>MS medial MS vs LEnt IPSI</c:v>
          </c:tx>
          <c:spPr>
            <a:solidFill>
              <a:srgbClr val="4472C4"/>
            </a:solidFill>
            <a:ln cmpd="sng">
              <a:solidFill>
                <a:srgbClr val="000000"/>
              </a:solidFill>
            </a:ln>
          </c:spPr>
          <c:invertIfNegative val="1"/>
          <c:cat>
            <c:strRef>
              <c:f>'Ipsi vs Contra'!$Q$40:$Q$46</c:f>
              <c:strCache>
                <c:ptCount val="7"/>
                <c:pt idx="0">
                  <c:v>MS</c:v>
                </c:pt>
                <c:pt idx="1">
                  <c:v>LEnt</c:v>
                </c:pt>
                <c:pt idx="2">
                  <c:v>MS-RLN3</c:v>
                </c:pt>
                <c:pt idx="3">
                  <c:v>LEnt-RLN3</c:v>
                </c:pt>
                <c:pt idx="4">
                  <c:v>LEnt-MS</c:v>
                </c:pt>
                <c:pt idx="5">
                  <c:v>LEnt-MS-R3</c:v>
                </c:pt>
                <c:pt idx="6">
                  <c:v>RLN3</c:v>
                </c:pt>
              </c:strCache>
            </c:strRef>
          </c:cat>
          <c:val>
            <c:numRef>
              <c:f>'Ipsi vs Contra'!$R$40:$R$46</c:f>
              <c:numCache>
                <c:formatCode>0.0</c:formatCode>
                <c:ptCount val="7"/>
                <c:pt idx="0">
                  <c:v>49.557686191054657</c:v>
                </c:pt>
                <c:pt idx="1">
                  <c:v>74.184373978424318</c:v>
                </c:pt>
                <c:pt idx="2">
                  <c:v>42.665314093885527</c:v>
                </c:pt>
                <c:pt idx="3">
                  <c:v>0</c:v>
                </c:pt>
                <c:pt idx="4">
                  <c:v>62.866300366300372</c:v>
                </c:pt>
                <c:pt idx="5">
                  <c:v>75.873015873015873</c:v>
                </c:pt>
                <c:pt idx="6">
                  <c:v>46.20404572349652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988-43B2-98DE-ED20143B1589}"/>
            </c:ext>
          </c:extLst>
        </c:ser>
        <c:ser>
          <c:idx val="1"/>
          <c:order val="1"/>
          <c:tx>
            <c:v>MS medial MS vs LEnt CONTRA</c:v>
          </c:tx>
          <c:spPr>
            <a:solidFill>
              <a:srgbClr val="ED7D31"/>
            </a:solidFill>
            <a:ln cmpd="sng">
              <a:solidFill>
                <a:srgbClr val="000000"/>
              </a:solidFill>
            </a:ln>
          </c:spPr>
          <c:invertIfNegative val="1"/>
          <c:cat>
            <c:strRef>
              <c:f>'Ipsi vs Contra'!$Q$40:$Q$46</c:f>
              <c:strCache>
                <c:ptCount val="7"/>
                <c:pt idx="0">
                  <c:v>MS</c:v>
                </c:pt>
                <c:pt idx="1">
                  <c:v>LEnt</c:v>
                </c:pt>
                <c:pt idx="2">
                  <c:v>MS-RLN3</c:v>
                </c:pt>
                <c:pt idx="3">
                  <c:v>LEnt-RLN3</c:v>
                </c:pt>
                <c:pt idx="4">
                  <c:v>LEnt-MS</c:v>
                </c:pt>
                <c:pt idx="5">
                  <c:v>LEnt-MS-R3</c:v>
                </c:pt>
                <c:pt idx="6">
                  <c:v>RLN3</c:v>
                </c:pt>
              </c:strCache>
            </c:strRef>
          </c:cat>
          <c:val>
            <c:numRef>
              <c:f>'Ipsi vs Contra'!$S$40:$S$46</c:f>
              <c:numCache>
                <c:formatCode>0.0</c:formatCode>
                <c:ptCount val="7"/>
                <c:pt idx="0">
                  <c:v>50.442313808945336</c:v>
                </c:pt>
                <c:pt idx="1">
                  <c:v>25.815626021575678</c:v>
                </c:pt>
                <c:pt idx="2">
                  <c:v>57.33468590611448</c:v>
                </c:pt>
                <c:pt idx="3">
                  <c:v>0</c:v>
                </c:pt>
                <c:pt idx="4">
                  <c:v>37.133699633699628</c:v>
                </c:pt>
                <c:pt idx="5">
                  <c:v>24.126984126984127</c:v>
                </c:pt>
                <c:pt idx="6">
                  <c:v>53.79595427650348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988-43B2-98DE-ED20143B1589}"/>
            </c:ext>
          </c:extLst>
        </c:ser>
        <c:ser>
          <c:idx val="2"/>
          <c:order val="2"/>
          <c:tx>
            <c:v>MS medial MS vs MEnt IPSI</c:v>
          </c:tx>
          <c:spPr>
            <a:solidFill>
              <a:srgbClr val="A5A5A5"/>
            </a:solidFill>
            <a:ln cmpd="sng">
              <a:solidFill>
                <a:srgbClr val="000000"/>
              </a:solidFill>
            </a:ln>
          </c:spPr>
          <c:invertIfNegative val="1"/>
          <c:cat>
            <c:strRef>
              <c:f>'Ipsi vs Contra'!$Q$40:$Q$46</c:f>
              <c:strCache>
                <c:ptCount val="7"/>
                <c:pt idx="0">
                  <c:v>MS</c:v>
                </c:pt>
                <c:pt idx="1">
                  <c:v>LEnt</c:v>
                </c:pt>
                <c:pt idx="2">
                  <c:v>MS-RLN3</c:v>
                </c:pt>
                <c:pt idx="3">
                  <c:v>LEnt-RLN3</c:v>
                </c:pt>
                <c:pt idx="4">
                  <c:v>LEnt-MS</c:v>
                </c:pt>
                <c:pt idx="5">
                  <c:v>LEnt-MS-R3</c:v>
                </c:pt>
                <c:pt idx="6">
                  <c:v>RLN3</c:v>
                </c:pt>
              </c:strCache>
            </c:strRef>
          </c:cat>
          <c:val>
            <c:numRef>
              <c:f>'Ipsi vs Contra'!$T$40:$T$46</c:f>
              <c:numCache>
                <c:formatCode>0.0</c:formatCode>
                <c:ptCount val="7"/>
                <c:pt idx="0">
                  <c:v>49.831751683923642</c:v>
                </c:pt>
                <c:pt idx="1">
                  <c:v>75.217673814165039</c:v>
                </c:pt>
                <c:pt idx="2">
                  <c:v>52.938365981844242</c:v>
                </c:pt>
                <c:pt idx="3">
                  <c:v>64.73290598290599</c:v>
                </c:pt>
                <c:pt idx="4">
                  <c:v>80.158730158730165</c:v>
                </c:pt>
                <c:pt idx="5">
                  <c:v>88.8888888888889</c:v>
                </c:pt>
                <c:pt idx="6">
                  <c:v>42.398960132883467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7988-43B2-98DE-ED20143B1589}"/>
            </c:ext>
          </c:extLst>
        </c:ser>
        <c:ser>
          <c:idx val="3"/>
          <c:order val="3"/>
          <c:tx>
            <c:v>MS medial MS vs MEnt CONTRA</c:v>
          </c:tx>
          <c:spPr>
            <a:solidFill>
              <a:srgbClr val="FFC000"/>
            </a:solidFill>
            <a:ln cmpd="sng">
              <a:solidFill>
                <a:srgbClr val="000000"/>
              </a:solidFill>
            </a:ln>
          </c:spPr>
          <c:invertIfNegative val="1"/>
          <c:cat>
            <c:strRef>
              <c:f>'Ipsi vs Contra'!$Q$40:$Q$46</c:f>
              <c:strCache>
                <c:ptCount val="7"/>
                <c:pt idx="0">
                  <c:v>MS</c:v>
                </c:pt>
                <c:pt idx="1">
                  <c:v>LEnt</c:v>
                </c:pt>
                <c:pt idx="2">
                  <c:v>MS-RLN3</c:v>
                </c:pt>
                <c:pt idx="3">
                  <c:v>LEnt-RLN3</c:v>
                </c:pt>
                <c:pt idx="4">
                  <c:v>LEnt-MS</c:v>
                </c:pt>
                <c:pt idx="5">
                  <c:v>LEnt-MS-R3</c:v>
                </c:pt>
                <c:pt idx="6">
                  <c:v>RLN3</c:v>
                </c:pt>
              </c:strCache>
            </c:strRef>
          </c:cat>
          <c:val>
            <c:numRef>
              <c:f>'Ipsi vs Contra'!$U$40:$U$46</c:f>
              <c:numCache>
                <c:formatCode>0.0</c:formatCode>
                <c:ptCount val="7"/>
                <c:pt idx="0">
                  <c:v>50.168248316076358</c:v>
                </c:pt>
                <c:pt idx="1">
                  <c:v>24.782326185834961</c:v>
                </c:pt>
                <c:pt idx="2">
                  <c:v>47.061634018155758</c:v>
                </c:pt>
                <c:pt idx="3">
                  <c:v>35.267094017094017</c:v>
                </c:pt>
                <c:pt idx="4">
                  <c:v>19.841269841269838</c:v>
                </c:pt>
                <c:pt idx="5">
                  <c:v>11.111111111111112</c:v>
                </c:pt>
                <c:pt idx="6">
                  <c:v>57.601039867116533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7988-43B2-98DE-ED20143B1589}"/>
            </c:ext>
          </c:extLst>
        </c:ser>
        <c:ser>
          <c:idx val="4"/>
          <c:order val="4"/>
          <c:tx>
            <c:v>MS medial MS vs DG IPSI</c:v>
          </c:tx>
          <c:spPr>
            <a:solidFill>
              <a:srgbClr val="5B9BD5"/>
            </a:solidFill>
            <a:ln cmpd="sng">
              <a:solidFill>
                <a:srgbClr val="000000"/>
              </a:solidFill>
            </a:ln>
          </c:spPr>
          <c:invertIfNegative val="1"/>
          <c:cat>
            <c:strRef>
              <c:f>'Ipsi vs Contra'!$Q$40:$Q$46</c:f>
              <c:strCache>
                <c:ptCount val="7"/>
                <c:pt idx="0">
                  <c:v>MS</c:v>
                </c:pt>
                <c:pt idx="1">
                  <c:v>LEnt</c:v>
                </c:pt>
                <c:pt idx="2">
                  <c:v>MS-RLN3</c:v>
                </c:pt>
                <c:pt idx="3">
                  <c:v>LEnt-RLN3</c:v>
                </c:pt>
                <c:pt idx="4">
                  <c:v>LEnt-MS</c:v>
                </c:pt>
                <c:pt idx="5">
                  <c:v>LEnt-MS-R3</c:v>
                </c:pt>
                <c:pt idx="6">
                  <c:v>RLN3</c:v>
                </c:pt>
              </c:strCache>
            </c:strRef>
          </c:cat>
          <c:val>
            <c:numRef>
              <c:f>'Ipsi vs Contra'!$V$40:$V$46</c:f>
              <c:numCache>
                <c:formatCode>0.0</c:formatCode>
                <c:ptCount val="7"/>
                <c:pt idx="0">
                  <c:v>51.887905604719762</c:v>
                </c:pt>
                <c:pt idx="1">
                  <c:v>57.692307692307693</c:v>
                </c:pt>
                <c:pt idx="2">
                  <c:v>57.635467980295559</c:v>
                </c:pt>
                <c:pt idx="3">
                  <c:v>73.611111111111114</c:v>
                </c:pt>
                <c:pt idx="4">
                  <c:v>87.5</c:v>
                </c:pt>
                <c:pt idx="5">
                  <c:v>80</c:v>
                </c:pt>
                <c:pt idx="6">
                  <c:v>44.963481436396833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7988-43B2-98DE-ED20143B1589}"/>
            </c:ext>
          </c:extLst>
        </c:ser>
        <c:ser>
          <c:idx val="5"/>
          <c:order val="5"/>
          <c:tx>
            <c:v>MS medial MS vs DG CONTRA</c:v>
          </c:tx>
          <c:spPr>
            <a:solidFill>
              <a:srgbClr val="70AD47"/>
            </a:solidFill>
            <a:ln cmpd="sng">
              <a:solidFill>
                <a:srgbClr val="000000"/>
              </a:solidFill>
            </a:ln>
          </c:spPr>
          <c:invertIfNegative val="1"/>
          <c:cat>
            <c:strRef>
              <c:f>'Ipsi vs Contra'!$Q$40:$Q$46</c:f>
              <c:strCache>
                <c:ptCount val="7"/>
                <c:pt idx="0">
                  <c:v>MS</c:v>
                </c:pt>
                <c:pt idx="1">
                  <c:v>LEnt</c:v>
                </c:pt>
                <c:pt idx="2">
                  <c:v>MS-RLN3</c:v>
                </c:pt>
                <c:pt idx="3">
                  <c:v>LEnt-RLN3</c:v>
                </c:pt>
                <c:pt idx="4">
                  <c:v>LEnt-MS</c:v>
                </c:pt>
                <c:pt idx="5">
                  <c:v>LEnt-MS-R3</c:v>
                </c:pt>
                <c:pt idx="6">
                  <c:v>RLN3</c:v>
                </c:pt>
              </c:strCache>
            </c:strRef>
          </c:cat>
          <c:val>
            <c:numRef>
              <c:f>'Ipsi vs Contra'!$W$40:$W$46</c:f>
              <c:numCache>
                <c:formatCode>0.0</c:formatCode>
                <c:ptCount val="7"/>
                <c:pt idx="0">
                  <c:v>48.112094395280238</c:v>
                </c:pt>
                <c:pt idx="1">
                  <c:v>42.307692307692307</c:v>
                </c:pt>
                <c:pt idx="2">
                  <c:v>42.364532019704434</c:v>
                </c:pt>
                <c:pt idx="3">
                  <c:v>26.388888888888889</c:v>
                </c:pt>
                <c:pt idx="4">
                  <c:v>12.5</c:v>
                </c:pt>
                <c:pt idx="5">
                  <c:v>20</c:v>
                </c:pt>
                <c:pt idx="6">
                  <c:v>55.036518563603167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7988-43B2-98DE-ED20143B1589}"/>
            </c:ext>
          </c:extLst>
        </c:ser>
        <c:dLbls>
          <c:showLegendKey val="0"/>
          <c:showVal val="0"/>
          <c:showCatName val="0"/>
          <c:showSerName val="0"/>
          <c:showPercent val="0"/>
          <c:showBubbleSize val="0"/>
        </c:dLbls>
        <c:gapWidth val="150"/>
        <c:axId val="745395700"/>
        <c:axId val="701935281"/>
      </c:barChart>
      <c:catAx>
        <c:axId val="745395700"/>
        <c:scaling>
          <c:orientation val="minMax"/>
        </c:scaling>
        <c:delete val="0"/>
        <c:axPos val="b"/>
        <c:title>
          <c:tx>
            <c:rich>
              <a:bodyPr/>
              <a:lstStyle/>
              <a:p>
                <a:pPr lvl="0">
                  <a:defRPr b="0">
                    <a:solidFill>
                      <a:srgbClr val="000000"/>
                    </a:solidFill>
                    <a:latin typeface="+mn-lt"/>
                  </a:defRPr>
                </a:pPr>
                <a:endParaRPr lang="es-ES"/>
              </a:p>
            </c:rich>
          </c:tx>
          <c:layout/>
          <c:overlay val="0"/>
        </c:title>
        <c:numFmt formatCode="General" sourceLinked="1"/>
        <c:majorTickMark val="none"/>
        <c:minorTickMark val="none"/>
        <c:tickLblPos val="nextTo"/>
        <c:txPr>
          <a:bodyPr/>
          <a:lstStyle/>
          <a:p>
            <a:pPr lvl="0">
              <a:defRPr sz="900" b="0" i="0">
                <a:solidFill>
                  <a:srgbClr val="000000"/>
                </a:solidFill>
                <a:latin typeface="+mn-lt"/>
              </a:defRPr>
            </a:pPr>
            <a:endParaRPr lang="es-ES"/>
          </a:p>
        </c:txPr>
        <c:crossAx val="701935281"/>
        <c:crosses val="autoZero"/>
        <c:auto val="1"/>
        <c:lblAlgn val="ctr"/>
        <c:lblOffset val="100"/>
        <c:noMultiLvlLbl val="1"/>
      </c:catAx>
      <c:valAx>
        <c:axId val="70193528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ES"/>
              </a:p>
            </c:rich>
          </c:tx>
          <c:layout/>
          <c:overlay val="0"/>
        </c:title>
        <c:numFmt formatCode="0.0" sourceLinked="1"/>
        <c:majorTickMark val="none"/>
        <c:minorTickMark val="none"/>
        <c:tickLblPos val="nextTo"/>
        <c:spPr>
          <a:ln/>
        </c:spPr>
        <c:txPr>
          <a:bodyPr/>
          <a:lstStyle/>
          <a:p>
            <a:pPr lvl="0">
              <a:defRPr sz="900" b="0" i="0">
                <a:solidFill>
                  <a:srgbClr val="000000"/>
                </a:solidFill>
                <a:latin typeface="+mn-lt"/>
              </a:defRPr>
            </a:pPr>
            <a:endParaRPr lang="es-ES"/>
          </a:p>
        </c:txPr>
        <c:crossAx val="745395700"/>
        <c:crosses val="autoZero"/>
        <c:crossBetween val="between"/>
      </c:valAx>
    </c:plotArea>
    <c:legend>
      <c:legendPos val="b"/>
      <c:layout/>
      <c:overlay val="0"/>
      <c:txPr>
        <a:bodyPr/>
        <a:lstStyle/>
        <a:p>
          <a:pPr lvl="0">
            <a:defRPr sz="900" b="0" i="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mn-lt"/>
              </a:defRPr>
            </a:pPr>
            <a:r>
              <a:rPr lang="es-ES" sz="1400" b="0" i="0">
                <a:solidFill>
                  <a:srgbClr val="757575"/>
                </a:solidFill>
                <a:latin typeface="+mn-lt"/>
              </a:rPr>
              <a:t>Lados opuestos</a:t>
            </a:r>
          </a:p>
        </c:rich>
      </c:tx>
      <c:overlay val="0"/>
    </c:title>
    <c:autoTitleDeleted val="0"/>
    <c:plotArea>
      <c:layout/>
      <c:barChart>
        <c:barDir val="col"/>
        <c:grouping val="clustered"/>
        <c:varyColors val="1"/>
        <c:ser>
          <c:idx val="0"/>
          <c:order val="0"/>
          <c:tx>
            <c:v>MS vs LEnt IPSI</c:v>
          </c:tx>
          <c:spPr>
            <a:solidFill>
              <a:srgbClr val="4472C4"/>
            </a:solidFill>
            <a:ln cmpd="sng">
              <a:solidFill>
                <a:srgbClr val="000000"/>
              </a:solidFill>
            </a:ln>
          </c:spPr>
          <c:invertIfNegative val="1"/>
          <c:cat>
            <c:strRef>
              <c:f>'Ipsi vs Contra'!$Q$18:$Q$24</c:f>
              <c:strCache>
                <c:ptCount val="7"/>
                <c:pt idx="0">
                  <c:v>MS</c:v>
                </c:pt>
                <c:pt idx="1">
                  <c:v>LEnt</c:v>
                </c:pt>
                <c:pt idx="2">
                  <c:v>MS-RLN3</c:v>
                </c:pt>
                <c:pt idx="3">
                  <c:v>LEnt-RLN3</c:v>
                </c:pt>
                <c:pt idx="4">
                  <c:v>LEnt-MS</c:v>
                </c:pt>
                <c:pt idx="5">
                  <c:v>LEnt-MS-R3</c:v>
                </c:pt>
                <c:pt idx="6">
                  <c:v>RLN3</c:v>
                </c:pt>
              </c:strCache>
            </c:strRef>
          </c:cat>
          <c:val>
            <c:numRef>
              <c:f>'Ipsi vs Contra'!$R$18:$R$24</c:f>
              <c:numCache>
                <c:formatCode>0.0</c:formatCode>
                <c:ptCount val="7"/>
                <c:pt idx="0">
                  <c:v>25.718883383607722</c:v>
                </c:pt>
                <c:pt idx="1">
                  <c:v>85.809178743961354</c:v>
                </c:pt>
                <c:pt idx="2">
                  <c:v>25.06613756613757</c:v>
                </c:pt>
                <c:pt idx="3">
                  <c:v>85.943223443223431</c:v>
                </c:pt>
                <c:pt idx="4">
                  <c:v>29.487179487179485</c:v>
                </c:pt>
                <c:pt idx="5">
                  <c:v>50</c:v>
                </c:pt>
                <c:pt idx="6">
                  <c:v>55.251630426200514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1BE-46CC-8493-B0A190FB4F7A}"/>
            </c:ext>
          </c:extLst>
        </c:ser>
        <c:ser>
          <c:idx val="1"/>
          <c:order val="1"/>
          <c:tx>
            <c:v>MS vs LEnt CONTRA</c:v>
          </c:tx>
          <c:spPr>
            <a:solidFill>
              <a:srgbClr val="ED7D31"/>
            </a:solidFill>
            <a:ln cmpd="sng">
              <a:solidFill>
                <a:srgbClr val="000000"/>
              </a:solidFill>
            </a:ln>
          </c:spPr>
          <c:invertIfNegative val="1"/>
          <c:cat>
            <c:strRef>
              <c:f>'Ipsi vs Contra'!$Q$18:$Q$24</c:f>
              <c:strCache>
                <c:ptCount val="7"/>
                <c:pt idx="0">
                  <c:v>MS</c:v>
                </c:pt>
                <c:pt idx="1">
                  <c:v>LEnt</c:v>
                </c:pt>
                <c:pt idx="2">
                  <c:v>MS-RLN3</c:v>
                </c:pt>
                <c:pt idx="3">
                  <c:v>LEnt-RLN3</c:v>
                </c:pt>
                <c:pt idx="4">
                  <c:v>LEnt-MS</c:v>
                </c:pt>
                <c:pt idx="5">
                  <c:v>LEnt-MS-R3</c:v>
                </c:pt>
                <c:pt idx="6">
                  <c:v>RLN3</c:v>
                </c:pt>
              </c:strCache>
            </c:strRef>
          </c:cat>
          <c:val>
            <c:numRef>
              <c:f>'Ipsi vs Contra'!$S$18:$S$24</c:f>
              <c:numCache>
                <c:formatCode>0.0</c:formatCode>
                <c:ptCount val="7"/>
                <c:pt idx="0">
                  <c:v>74.281116616392282</c:v>
                </c:pt>
                <c:pt idx="1">
                  <c:v>14.190821256038646</c:v>
                </c:pt>
                <c:pt idx="2">
                  <c:v>74.933862433862444</c:v>
                </c:pt>
                <c:pt idx="3">
                  <c:v>14.056776556776557</c:v>
                </c:pt>
                <c:pt idx="4">
                  <c:v>70.512820512820511</c:v>
                </c:pt>
                <c:pt idx="5">
                  <c:v>50</c:v>
                </c:pt>
                <c:pt idx="6">
                  <c:v>44.748369573799494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51BE-46CC-8493-B0A190FB4F7A}"/>
            </c:ext>
          </c:extLst>
        </c:ser>
        <c:ser>
          <c:idx val="2"/>
          <c:order val="2"/>
          <c:tx>
            <c:v>MS vs MEnt IPSI</c:v>
          </c:tx>
          <c:spPr>
            <a:solidFill>
              <a:srgbClr val="A5A5A5"/>
            </a:solidFill>
            <a:ln cmpd="sng">
              <a:solidFill>
                <a:srgbClr val="000000"/>
              </a:solidFill>
            </a:ln>
          </c:spPr>
          <c:invertIfNegative val="1"/>
          <c:cat>
            <c:strRef>
              <c:f>'Ipsi vs Contra'!$Q$18:$Q$24</c:f>
              <c:strCache>
                <c:ptCount val="7"/>
                <c:pt idx="0">
                  <c:v>MS</c:v>
                </c:pt>
                <c:pt idx="1">
                  <c:v>LEnt</c:v>
                </c:pt>
                <c:pt idx="2">
                  <c:v>MS-RLN3</c:v>
                </c:pt>
                <c:pt idx="3">
                  <c:v>LEnt-RLN3</c:v>
                </c:pt>
                <c:pt idx="4">
                  <c:v>LEnt-MS</c:v>
                </c:pt>
                <c:pt idx="5">
                  <c:v>LEnt-MS-R3</c:v>
                </c:pt>
                <c:pt idx="6">
                  <c:v>RLN3</c:v>
                </c:pt>
              </c:strCache>
            </c:strRef>
          </c:cat>
          <c:val>
            <c:numRef>
              <c:f>'Ipsi vs Contra'!$T$18:$T$24</c:f>
              <c:numCache>
                <c:formatCode>0.0</c:formatCode>
                <c:ptCount val="7"/>
                <c:pt idx="0">
                  <c:v>41.39822595704949</c:v>
                </c:pt>
                <c:pt idx="1">
                  <c:v>80</c:v>
                </c:pt>
                <c:pt idx="2">
                  <c:v>34.604105571847512</c:v>
                </c:pt>
                <c:pt idx="3">
                  <c:v>86.666666666666657</c:v>
                </c:pt>
                <c:pt idx="4">
                  <c:v>65</c:v>
                </c:pt>
                <c:pt idx="5">
                  <c:v>75</c:v>
                </c:pt>
                <c:pt idx="6">
                  <c:v>55.714285714285715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51BE-46CC-8493-B0A190FB4F7A}"/>
            </c:ext>
          </c:extLst>
        </c:ser>
        <c:ser>
          <c:idx val="3"/>
          <c:order val="3"/>
          <c:tx>
            <c:v>MS vs MEnt CONTRA</c:v>
          </c:tx>
          <c:spPr>
            <a:solidFill>
              <a:srgbClr val="FFC000"/>
            </a:solidFill>
            <a:ln cmpd="sng">
              <a:solidFill>
                <a:srgbClr val="000000"/>
              </a:solidFill>
            </a:ln>
          </c:spPr>
          <c:invertIfNegative val="1"/>
          <c:cat>
            <c:strRef>
              <c:f>'Ipsi vs Contra'!$Q$18:$Q$24</c:f>
              <c:strCache>
                <c:ptCount val="7"/>
                <c:pt idx="0">
                  <c:v>MS</c:v>
                </c:pt>
                <c:pt idx="1">
                  <c:v>LEnt</c:v>
                </c:pt>
                <c:pt idx="2">
                  <c:v>MS-RLN3</c:v>
                </c:pt>
                <c:pt idx="3">
                  <c:v>LEnt-RLN3</c:v>
                </c:pt>
                <c:pt idx="4">
                  <c:v>LEnt-MS</c:v>
                </c:pt>
                <c:pt idx="5">
                  <c:v>LEnt-MS-R3</c:v>
                </c:pt>
                <c:pt idx="6">
                  <c:v>RLN3</c:v>
                </c:pt>
              </c:strCache>
            </c:strRef>
          </c:cat>
          <c:val>
            <c:numRef>
              <c:f>'Ipsi vs Contra'!$U$18:$U$24</c:f>
              <c:numCache>
                <c:formatCode>0.0</c:formatCode>
                <c:ptCount val="7"/>
                <c:pt idx="0">
                  <c:v>58.60177404295051</c:v>
                </c:pt>
                <c:pt idx="1">
                  <c:v>20</c:v>
                </c:pt>
                <c:pt idx="2">
                  <c:v>65.395894428152502</c:v>
                </c:pt>
                <c:pt idx="3">
                  <c:v>13.333333333333334</c:v>
                </c:pt>
                <c:pt idx="4">
                  <c:v>35</c:v>
                </c:pt>
                <c:pt idx="5">
                  <c:v>25</c:v>
                </c:pt>
                <c:pt idx="6">
                  <c:v>44.285714285714285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51BE-46CC-8493-B0A190FB4F7A}"/>
            </c:ext>
          </c:extLst>
        </c:ser>
        <c:ser>
          <c:idx val="4"/>
          <c:order val="4"/>
          <c:tx>
            <c:v>MS vs DG IPSI</c:v>
          </c:tx>
          <c:spPr>
            <a:solidFill>
              <a:srgbClr val="5B9BD5"/>
            </a:solidFill>
            <a:ln cmpd="sng">
              <a:solidFill>
                <a:srgbClr val="000000"/>
              </a:solidFill>
            </a:ln>
          </c:spPr>
          <c:invertIfNegative val="1"/>
          <c:cat>
            <c:strRef>
              <c:f>'Ipsi vs Contra'!$Q$18:$Q$24</c:f>
              <c:strCache>
                <c:ptCount val="7"/>
                <c:pt idx="0">
                  <c:v>MS</c:v>
                </c:pt>
                <c:pt idx="1">
                  <c:v>LEnt</c:v>
                </c:pt>
                <c:pt idx="2">
                  <c:v>MS-RLN3</c:v>
                </c:pt>
                <c:pt idx="3">
                  <c:v>LEnt-RLN3</c:v>
                </c:pt>
                <c:pt idx="4">
                  <c:v>LEnt-MS</c:v>
                </c:pt>
                <c:pt idx="5">
                  <c:v>LEnt-MS-R3</c:v>
                </c:pt>
                <c:pt idx="6">
                  <c:v>RLN3</c:v>
                </c:pt>
              </c:strCache>
            </c:strRef>
          </c:cat>
          <c:val>
            <c:numRef>
              <c:f>'Ipsi vs Contra'!$V$18:$V$24</c:f>
              <c:numCache>
                <c:formatCode>0.0</c:formatCode>
                <c:ptCount val="7"/>
                <c:pt idx="0">
                  <c:v>26.984151184068391</c:v>
                </c:pt>
                <c:pt idx="1">
                  <c:v>78.924279615282572</c:v>
                </c:pt>
                <c:pt idx="2">
                  <c:v>25.733363858363859</c:v>
                </c:pt>
                <c:pt idx="3">
                  <c:v>70.562423687423689</c:v>
                </c:pt>
                <c:pt idx="4">
                  <c:v>0</c:v>
                </c:pt>
                <c:pt idx="5">
                  <c:v>59.523809523809518</c:v>
                </c:pt>
                <c:pt idx="6">
                  <c:v>44.480758763531696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51BE-46CC-8493-B0A190FB4F7A}"/>
            </c:ext>
          </c:extLst>
        </c:ser>
        <c:ser>
          <c:idx val="5"/>
          <c:order val="5"/>
          <c:tx>
            <c:v>MS vs DG CONTRA</c:v>
          </c:tx>
          <c:spPr>
            <a:solidFill>
              <a:srgbClr val="70AD47"/>
            </a:solidFill>
            <a:ln cmpd="sng">
              <a:solidFill>
                <a:srgbClr val="000000"/>
              </a:solidFill>
            </a:ln>
          </c:spPr>
          <c:invertIfNegative val="1"/>
          <c:cat>
            <c:strRef>
              <c:f>'Ipsi vs Contra'!$Q$18:$Q$24</c:f>
              <c:strCache>
                <c:ptCount val="7"/>
                <c:pt idx="0">
                  <c:v>MS</c:v>
                </c:pt>
                <c:pt idx="1">
                  <c:v>LEnt</c:v>
                </c:pt>
                <c:pt idx="2">
                  <c:v>MS-RLN3</c:v>
                </c:pt>
                <c:pt idx="3">
                  <c:v>LEnt-RLN3</c:v>
                </c:pt>
                <c:pt idx="4">
                  <c:v>LEnt-MS</c:v>
                </c:pt>
                <c:pt idx="5">
                  <c:v>LEnt-MS-R3</c:v>
                </c:pt>
                <c:pt idx="6">
                  <c:v>RLN3</c:v>
                </c:pt>
              </c:strCache>
            </c:strRef>
          </c:cat>
          <c:val>
            <c:numRef>
              <c:f>'Ipsi vs Contra'!$W$18:$W$24</c:f>
              <c:numCache>
                <c:formatCode>0.0</c:formatCode>
                <c:ptCount val="7"/>
                <c:pt idx="0">
                  <c:v>73.015848815931605</c:v>
                </c:pt>
                <c:pt idx="1">
                  <c:v>21.075720384717435</c:v>
                </c:pt>
                <c:pt idx="2">
                  <c:v>74.266636141636141</c:v>
                </c:pt>
                <c:pt idx="3">
                  <c:v>29.437576312576315</c:v>
                </c:pt>
                <c:pt idx="4">
                  <c:v>0</c:v>
                </c:pt>
                <c:pt idx="5">
                  <c:v>40.476190476190474</c:v>
                </c:pt>
                <c:pt idx="6">
                  <c:v>55.519241236468304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51BE-46CC-8493-B0A190FB4F7A}"/>
            </c:ext>
          </c:extLst>
        </c:ser>
        <c:dLbls>
          <c:showLegendKey val="0"/>
          <c:showVal val="0"/>
          <c:showCatName val="0"/>
          <c:showSerName val="0"/>
          <c:showPercent val="0"/>
          <c:showBubbleSize val="0"/>
        </c:dLbls>
        <c:gapWidth val="150"/>
        <c:axId val="851424413"/>
        <c:axId val="1381296142"/>
      </c:barChart>
      <c:catAx>
        <c:axId val="851424413"/>
        <c:scaling>
          <c:orientation val="minMax"/>
        </c:scaling>
        <c:delete val="0"/>
        <c:axPos val="b"/>
        <c:title>
          <c:tx>
            <c:rich>
              <a:bodyPr/>
              <a:lstStyle/>
              <a:p>
                <a:pPr lvl="0">
                  <a:defRPr b="0">
                    <a:solidFill>
                      <a:srgbClr val="000000"/>
                    </a:solidFill>
                    <a:latin typeface="+mn-lt"/>
                  </a:defRPr>
                </a:pPr>
                <a:endParaRPr lang="es-E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ES"/>
          </a:p>
        </c:txPr>
        <c:crossAx val="1381296142"/>
        <c:crosses val="autoZero"/>
        <c:auto val="1"/>
        <c:lblAlgn val="ctr"/>
        <c:lblOffset val="100"/>
        <c:noMultiLvlLbl val="1"/>
      </c:catAx>
      <c:valAx>
        <c:axId val="138129614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ES"/>
              </a:p>
            </c:rich>
          </c:tx>
          <c:overlay val="0"/>
        </c:title>
        <c:numFmt formatCode="0.0" sourceLinked="1"/>
        <c:majorTickMark val="none"/>
        <c:minorTickMark val="none"/>
        <c:tickLblPos val="nextTo"/>
        <c:spPr>
          <a:ln/>
        </c:spPr>
        <c:txPr>
          <a:bodyPr/>
          <a:lstStyle/>
          <a:p>
            <a:pPr lvl="0">
              <a:defRPr sz="900" b="0" i="0">
                <a:solidFill>
                  <a:srgbClr val="000000"/>
                </a:solidFill>
                <a:latin typeface="+mn-lt"/>
              </a:defRPr>
            </a:pPr>
            <a:endParaRPr lang="es-ES"/>
          </a:p>
        </c:txPr>
        <c:crossAx val="851424413"/>
        <c:crosses val="autoZero"/>
        <c:crossBetween val="between"/>
      </c:valAx>
    </c:plotArea>
    <c:legend>
      <c:legendPos val="b"/>
      <c:overlay val="0"/>
      <c:txPr>
        <a:bodyPr/>
        <a:lstStyle/>
        <a:p>
          <a:pPr lvl="0">
            <a:defRPr sz="900" b="0" i="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757575"/>
                </a:solidFill>
                <a:latin typeface="+mn-lt"/>
              </a:defRPr>
            </a:pPr>
            <a:r>
              <a:rPr lang="es-ES" sz="1600" b="1" i="0">
                <a:solidFill>
                  <a:srgbClr val="757575"/>
                </a:solidFill>
                <a:latin typeface="+mn-lt"/>
              </a:rPr>
              <a:t>NI-Relaxin3 projections to...</a:t>
            </a:r>
          </a:p>
        </c:rich>
      </c:tx>
      <c:layout/>
      <c:overlay val="0"/>
    </c:title>
    <c:autoTitleDeleted val="0"/>
    <c:view3D>
      <c:rotX val="50"/>
      <c:rotY val="0"/>
      <c:rAngAx val="1"/>
    </c:view3D>
    <c:floor>
      <c:thickness val="0"/>
    </c:floor>
    <c:sideWall>
      <c:thickness val="0"/>
    </c:sideWall>
    <c:backWall>
      <c:thickness val="0"/>
    </c:backWall>
    <c:plotArea>
      <c:layout/>
      <c:pie3DChart>
        <c:varyColors val="1"/>
        <c:ser>
          <c:idx val="0"/>
          <c:order val="0"/>
          <c:dPt>
            <c:idx val="0"/>
            <c:bubble3D val="0"/>
            <c:spPr>
              <a:solidFill>
                <a:schemeClr val="accent6"/>
              </a:solidFill>
            </c:spPr>
            <c:extLst>
              <c:ext xmlns:c16="http://schemas.microsoft.com/office/drawing/2014/chart" uri="{C3380CC4-5D6E-409C-BE32-E72D297353CC}">
                <c16:uniqueId val="{00000001-C65F-42CB-B2F0-ADDDF6C67C6B}"/>
              </c:ext>
            </c:extLst>
          </c:dPt>
          <c:dPt>
            <c:idx val="1"/>
            <c:bubble3D val="0"/>
            <c:spPr>
              <a:solidFill>
                <a:schemeClr val="accent5"/>
              </a:solidFill>
            </c:spPr>
            <c:extLst>
              <c:ext xmlns:c16="http://schemas.microsoft.com/office/drawing/2014/chart" uri="{C3380CC4-5D6E-409C-BE32-E72D297353CC}">
                <c16:uniqueId val="{00000003-C65F-42CB-B2F0-ADDDF6C67C6B}"/>
              </c:ext>
            </c:extLst>
          </c:dPt>
          <c:dPt>
            <c:idx val="2"/>
            <c:bubble3D val="0"/>
            <c:spPr>
              <a:solidFill>
                <a:schemeClr val="accent4"/>
              </a:solidFill>
            </c:spPr>
            <c:extLst>
              <c:ext xmlns:c16="http://schemas.microsoft.com/office/drawing/2014/chart" uri="{C3380CC4-5D6E-409C-BE32-E72D297353CC}">
                <c16:uniqueId val="{00000005-C65F-42CB-B2F0-ADDDF6C67C6B}"/>
              </c:ext>
            </c:extLst>
          </c:dPt>
          <c:dLbls>
            <c:dLbl>
              <c:idx val="0"/>
              <c:spPr/>
              <c:txPr>
                <a:bodyPr/>
                <a:lstStyle/>
                <a:p>
                  <a:pPr lvl="0">
                    <a:defRPr sz="1000" b="1" i="0">
                      <a:solidFill>
                        <a:srgbClr val="70AD47"/>
                      </a:solidFill>
                      <a:latin typeface="+mn-lt"/>
                    </a:defRPr>
                  </a:pPr>
                  <a:endParaRPr lang="es-ES"/>
                </a:p>
              </c:txPr>
              <c:showLegendKey val="0"/>
              <c:showVal val="0"/>
              <c:showCatName val="1"/>
              <c:showSerName val="0"/>
              <c:showPercent val="0"/>
              <c:showBubbleSize val="0"/>
              <c:extLst>
                <c:ext xmlns:c16="http://schemas.microsoft.com/office/drawing/2014/chart" uri="{C3380CC4-5D6E-409C-BE32-E72D297353CC}">
                  <c16:uniqueId val="{00000001-C65F-42CB-B2F0-ADDDF6C67C6B}"/>
                </c:ext>
              </c:extLst>
            </c:dLbl>
            <c:dLbl>
              <c:idx val="1"/>
              <c:spPr/>
              <c:txPr>
                <a:bodyPr/>
                <a:lstStyle/>
                <a:p>
                  <a:pPr lvl="0">
                    <a:defRPr sz="1000" b="1" i="0">
                      <a:solidFill>
                        <a:srgbClr val="5B9BD5"/>
                      </a:solidFill>
                      <a:latin typeface="+mn-lt"/>
                    </a:defRPr>
                  </a:pPr>
                  <a:endParaRPr lang="es-ES"/>
                </a:p>
              </c:txPr>
              <c:showLegendKey val="0"/>
              <c:showVal val="0"/>
              <c:showCatName val="1"/>
              <c:showSerName val="0"/>
              <c:showPercent val="0"/>
              <c:showBubbleSize val="0"/>
              <c:extLst>
                <c:ext xmlns:c16="http://schemas.microsoft.com/office/drawing/2014/chart" uri="{C3380CC4-5D6E-409C-BE32-E72D297353CC}">
                  <c16:uniqueId val="{00000003-C65F-42CB-B2F0-ADDDF6C67C6B}"/>
                </c:ext>
              </c:extLst>
            </c:dLbl>
            <c:dLbl>
              <c:idx val="2"/>
              <c:spPr/>
              <c:txPr>
                <a:bodyPr/>
                <a:lstStyle/>
                <a:p>
                  <a:pPr lvl="0">
                    <a:defRPr sz="1000" b="1" i="0">
                      <a:solidFill>
                        <a:srgbClr val="FFC000"/>
                      </a:solidFill>
                      <a:latin typeface="+mn-lt"/>
                    </a:defRPr>
                  </a:pPr>
                  <a:endParaRPr lang="es-ES"/>
                </a:p>
              </c:txPr>
              <c:showLegendKey val="0"/>
              <c:showVal val="0"/>
              <c:showCatName val="1"/>
              <c:showSerName val="0"/>
              <c:showPercent val="0"/>
              <c:showBubbleSize val="0"/>
              <c:extLst>
                <c:ext xmlns:c16="http://schemas.microsoft.com/office/drawing/2014/chart" uri="{C3380CC4-5D6E-409C-BE32-E72D297353CC}">
                  <c16:uniqueId val="{00000005-C65F-42CB-B2F0-ADDDF6C67C6B}"/>
                </c:ext>
              </c:extLst>
            </c:dLbl>
            <c:spPr>
              <a:noFill/>
              <a:ln>
                <a:noFill/>
              </a:ln>
              <a:effectLst/>
            </c:spPr>
            <c:showLegendKey val="0"/>
            <c:showVal val="0"/>
            <c:showCatName val="1"/>
            <c:showSerName val="0"/>
            <c:showPercent val="0"/>
            <c:showBubbleSize val="0"/>
            <c:showLeaderLines val="1"/>
            <c:extLst>
              <c:ext xmlns:c15="http://schemas.microsoft.com/office/drawing/2012/chart" uri="{CE6537A1-D6FC-4f65-9D91-7224C49458BB}"/>
            </c:extLst>
          </c:dLbls>
          <c:cat>
            <c:strRef>
              <c:f>'RLN3 vs NoRLN3.'!$S$13:$S$15</c:f>
              <c:strCache>
                <c:ptCount val="3"/>
                <c:pt idx="0">
                  <c:v>MS</c:v>
                </c:pt>
                <c:pt idx="1">
                  <c:v>MTL</c:v>
                </c:pt>
                <c:pt idx="2">
                  <c:v>Other regions</c:v>
                </c:pt>
              </c:strCache>
            </c:strRef>
          </c:cat>
          <c:val>
            <c:numRef>
              <c:f>'RLN3 vs NoRLN3.'!$Z$13:$Z$15</c:f>
              <c:numCache>
                <c:formatCode>General</c:formatCode>
                <c:ptCount val="3"/>
                <c:pt idx="0">
                  <c:v>26.454090467736975</c:v>
                </c:pt>
                <c:pt idx="1">
                  <c:v>19.989419427481582</c:v>
                </c:pt>
                <c:pt idx="2">
                  <c:v>53.556490104781439</c:v>
                </c:pt>
              </c:numCache>
            </c:numRef>
          </c:val>
          <c:extLst>
            <c:ext xmlns:c16="http://schemas.microsoft.com/office/drawing/2014/chart" uri="{C3380CC4-5D6E-409C-BE32-E72D297353CC}">
              <c16:uniqueId val="{00000006-C65F-42CB-B2F0-ADDDF6C67C6B}"/>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mn-lt"/>
              </a:defRPr>
            </a:pPr>
            <a:r>
              <a:rPr lang="es-ES" sz="1400" b="0" i="0">
                <a:solidFill>
                  <a:srgbClr val="757575"/>
                </a:solidFill>
                <a:latin typeface="+mn-lt"/>
              </a:rPr>
              <a:t>Proyecciones de relaxina 3</a:t>
            </a:r>
          </a:p>
        </c:rich>
      </c:tx>
      <c:layout/>
      <c:overlay val="0"/>
    </c:title>
    <c:autoTitleDeleted val="0"/>
    <c:plotArea>
      <c:layout/>
      <c:barChart>
        <c:barDir val="col"/>
        <c:grouping val="clustered"/>
        <c:varyColors val="1"/>
        <c:ser>
          <c:idx val="0"/>
          <c:order val="0"/>
          <c:tx>
            <c:v>MS</c:v>
          </c:tx>
          <c:spPr>
            <a:solidFill>
              <a:srgbClr val="4472C4"/>
            </a:solidFill>
            <a:ln cmpd="sng">
              <a:solidFill>
                <a:srgbClr val="000000"/>
              </a:solidFill>
            </a:ln>
          </c:spPr>
          <c:invertIfNegative val="1"/>
          <c:cat>
            <c:strRef>
              <c:f>'RLN3 vs NoRLN3.'!$T$3:$Y$3</c:f>
              <c:strCache>
                <c:ptCount val="5"/>
                <c:pt idx="0">
                  <c:v>MS vs LEnt</c:v>
                </c:pt>
                <c:pt idx="2">
                  <c:v>MS vs MEnt</c:v>
                </c:pt>
                <c:pt idx="4">
                  <c:v>MS vs DG</c:v>
                </c:pt>
              </c:strCache>
            </c:strRef>
          </c:cat>
          <c:val>
            <c:numRef>
              <c:f>'RLN3 vs NoRLN3.'!$T$4:$Y$4</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1B1-4A73-AE27-502EB0594D0E}"/>
            </c:ext>
          </c:extLst>
        </c:ser>
        <c:ser>
          <c:idx val="1"/>
          <c:order val="1"/>
          <c:tx>
            <c:v>MTL</c:v>
          </c:tx>
          <c:spPr>
            <a:solidFill>
              <a:srgbClr val="4472C4"/>
            </a:solidFill>
            <a:ln cmpd="sng">
              <a:solidFill>
                <a:srgbClr val="000000"/>
              </a:solidFill>
            </a:ln>
          </c:spPr>
          <c:invertIfNegative val="1"/>
          <c:cat>
            <c:strRef>
              <c:f>'RLN3 vs NoRLN3.'!$T$3:$Y$3</c:f>
              <c:strCache>
                <c:ptCount val="5"/>
                <c:pt idx="0">
                  <c:v>MS vs LEnt</c:v>
                </c:pt>
                <c:pt idx="2">
                  <c:v>MS vs MEnt</c:v>
                </c:pt>
                <c:pt idx="4">
                  <c:v>MS vs DG</c:v>
                </c:pt>
              </c:strCache>
            </c:strRef>
          </c:cat>
          <c:val>
            <c:numRef>
              <c:f>'RLN3 vs NoRLN3.'!$T$5:$Y$5</c:f>
              <c:numCache>
                <c:formatCode>0.0000000</c:formatCode>
                <c:ptCount val="6"/>
                <c:pt idx="0">
                  <c:v>76.379733119490837</c:v>
                </c:pt>
                <c:pt idx="1">
                  <c:v>23.620266880509149</c:v>
                </c:pt>
                <c:pt idx="2" formatCode="General">
                  <c:v>80.514783589466873</c:v>
                </c:pt>
                <c:pt idx="3" formatCode="General">
                  <c:v>19.485216410533123</c:v>
                </c:pt>
                <c:pt idx="4" formatCode="General">
                  <c:v>79.177698507993696</c:v>
                </c:pt>
                <c:pt idx="5" formatCode="General">
                  <c:v>20.822301492006293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61B1-4A73-AE27-502EB0594D0E}"/>
            </c:ext>
          </c:extLst>
        </c:ser>
        <c:ser>
          <c:idx val="2"/>
          <c:order val="2"/>
          <c:invertIfNegative val="1"/>
          <c:cat>
            <c:strRef>
              <c:f>'RLN3 vs NoRLN3.'!$T$3:$Y$3</c:f>
              <c:strCache>
                <c:ptCount val="5"/>
                <c:pt idx="0">
                  <c:v>MS vs LEnt</c:v>
                </c:pt>
                <c:pt idx="2">
                  <c:v>MS vs MEnt</c:v>
                </c:pt>
                <c:pt idx="4">
                  <c:v>MS vs DG</c:v>
                </c:pt>
              </c:strCache>
            </c:strRef>
          </c:cat>
          <c:val>
            <c:numRef>
              <c:f>'RLN3 vs NoRLN3.'!$S$6:$Y$6</c:f>
              <c:numCache>
                <c:formatCode>0.0000000</c:formatCode>
                <c:ptCount val="7"/>
                <c:pt idx="0" formatCode="General">
                  <c:v>0</c:v>
                </c:pt>
                <c:pt idx="1">
                  <c:v>60.718444882784354</c:v>
                </c:pt>
                <c:pt idx="2">
                  <c:v>39.281555117215653</c:v>
                </c:pt>
                <c:pt idx="3" formatCode="General">
                  <c:v>70.441944606037111</c:v>
                </c:pt>
                <c:pt idx="4" formatCode="General">
                  <c:v>29.558055393962896</c:v>
                </c:pt>
                <c:pt idx="5" formatCode="General">
                  <c:v>67.74858549657678</c:v>
                </c:pt>
                <c:pt idx="6" formatCode="General">
                  <c:v>32.251414503423234</c:v>
                </c:pt>
              </c:numCache>
            </c:numRef>
          </c:val>
          <c:extLst>
            <c:ext xmlns:c16="http://schemas.microsoft.com/office/drawing/2014/chart" uri="{C3380CC4-5D6E-409C-BE32-E72D297353CC}">
              <c16:uniqueId val="{00000002-61B1-4A73-AE27-502EB0594D0E}"/>
            </c:ext>
          </c:extLst>
        </c:ser>
        <c:dLbls>
          <c:showLegendKey val="0"/>
          <c:showVal val="0"/>
          <c:showCatName val="0"/>
          <c:showSerName val="0"/>
          <c:showPercent val="0"/>
          <c:showBubbleSize val="0"/>
        </c:dLbls>
        <c:gapWidth val="150"/>
        <c:axId val="1519227861"/>
        <c:axId val="1565890349"/>
      </c:barChart>
      <c:catAx>
        <c:axId val="1519227861"/>
        <c:scaling>
          <c:orientation val="minMax"/>
        </c:scaling>
        <c:delete val="0"/>
        <c:axPos val="b"/>
        <c:title>
          <c:tx>
            <c:rich>
              <a:bodyPr/>
              <a:lstStyle/>
              <a:p>
                <a:pPr lvl="0">
                  <a:defRPr b="0">
                    <a:solidFill>
                      <a:srgbClr val="000000"/>
                    </a:solidFill>
                    <a:latin typeface="+mn-lt"/>
                  </a:defRPr>
                </a:pPr>
                <a:endParaRPr lang="es-ES"/>
              </a:p>
            </c:rich>
          </c:tx>
          <c:layout/>
          <c:overlay val="0"/>
        </c:title>
        <c:numFmt formatCode="General" sourceLinked="1"/>
        <c:majorTickMark val="none"/>
        <c:minorTickMark val="none"/>
        <c:tickLblPos val="nextTo"/>
        <c:txPr>
          <a:bodyPr/>
          <a:lstStyle/>
          <a:p>
            <a:pPr lvl="0">
              <a:defRPr sz="900" b="0" i="0">
                <a:solidFill>
                  <a:srgbClr val="000000"/>
                </a:solidFill>
                <a:latin typeface="+mn-lt"/>
              </a:defRPr>
            </a:pPr>
            <a:endParaRPr lang="es-ES"/>
          </a:p>
        </c:txPr>
        <c:crossAx val="1565890349"/>
        <c:crosses val="autoZero"/>
        <c:auto val="1"/>
        <c:lblAlgn val="ctr"/>
        <c:lblOffset val="100"/>
        <c:noMultiLvlLbl val="1"/>
      </c:catAx>
      <c:valAx>
        <c:axId val="156589034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ES"/>
              </a:p>
            </c:rich>
          </c:tx>
          <c:layout/>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s-ES"/>
          </a:p>
        </c:txPr>
        <c:crossAx val="1519227861"/>
        <c:crosses val="autoZero"/>
        <c:crossBetween val="between"/>
      </c:valAx>
    </c:plotArea>
    <c:legend>
      <c:legendPos val="b"/>
      <c:layout/>
      <c:overlay val="0"/>
      <c:txPr>
        <a:bodyPr/>
        <a:lstStyle/>
        <a:p>
          <a:pPr lvl="0">
            <a:defRPr sz="900" b="0" i="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stacked"/>
        <c:varyColors val="1"/>
        <c:ser>
          <c:idx val="0"/>
          <c:order val="0"/>
          <c:tx>
            <c:v>MS</c:v>
          </c:tx>
          <c:spPr>
            <a:solidFill>
              <a:srgbClr val="70AD47"/>
            </a:solidFill>
            <a:ln cmpd="sng">
              <a:solidFill>
                <a:srgbClr val="000000"/>
              </a:solidFill>
            </a:ln>
          </c:spPr>
          <c:invertIfNegative val="1"/>
          <c:cat>
            <c:strRef>
              <c:f>'RLN3 vs NoRLN3.'!$T$12:$Y$12</c:f>
              <c:strCache>
                <c:ptCount val="5"/>
                <c:pt idx="0">
                  <c:v>MS vs LEnt</c:v>
                </c:pt>
                <c:pt idx="2">
                  <c:v>MS vs MEnt</c:v>
                </c:pt>
                <c:pt idx="4">
                  <c:v>MS vs DG</c:v>
                </c:pt>
              </c:strCache>
            </c:strRef>
          </c:cat>
          <c:val>
            <c:numRef>
              <c:f>'RLN3 vs NoRLN3.'!$T$13:$Y$13</c:f>
              <c:numCache>
                <c:formatCode>General</c:formatCode>
                <c:ptCount val="6"/>
                <c:pt idx="0">
                  <c:v>28.256415921946672</c:v>
                </c:pt>
                <c:pt idx="2">
                  <c:v>28.470750513675512</c:v>
                </c:pt>
                <c:pt idx="4">
                  <c:v>22.635104967588745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5E3-4A3C-A3A6-6841CAFB7F50}"/>
            </c:ext>
          </c:extLst>
        </c:ser>
        <c:ser>
          <c:idx val="1"/>
          <c:order val="1"/>
          <c:tx>
            <c:v>MTL</c:v>
          </c:tx>
          <c:spPr>
            <a:solidFill>
              <a:srgbClr val="5B9BD5"/>
            </a:solidFill>
            <a:ln cmpd="sng">
              <a:solidFill>
                <a:srgbClr val="000000"/>
              </a:solidFill>
            </a:ln>
          </c:spPr>
          <c:invertIfNegative val="1"/>
          <c:cat>
            <c:strRef>
              <c:f>'RLN3 vs NoRLN3.'!$T$12:$Y$12</c:f>
              <c:strCache>
                <c:ptCount val="5"/>
                <c:pt idx="0">
                  <c:v>MS vs LEnt</c:v>
                </c:pt>
                <c:pt idx="2">
                  <c:v>MS vs MEnt</c:v>
                </c:pt>
                <c:pt idx="4">
                  <c:v>MS vs DG</c:v>
                </c:pt>
              </c:strCache>
            </c:strRef>
          </c:cat>
          <c:val>
            <c:numRef>
              <c:f>'RLN3 vs NoRLN3.'!$T$14:$Y$14</c:f>
              <c:numCache>
                <c:formatCode>General</c:formatCode>
                <c:ptCount val="6"/>
                <c:pt idx="0">
                  <c:v>16.850861802392853</c:v>
                </c:pt>
                <c:pt idx="2">
                  <c:v>22.691337245520035</c:v>
                </c:pt>
                <c:pt idx="4">
                  <c:v>20.426059234531859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D5E3-4A3C-A3A6-6841CAFB7F50}"/>
            </c:ext>
          </c:extLst>
        </c:ser>
        <c:ser>
          <c:idx val="2"/>
          <c:order val="2"/>
          <c:tx>
            <c:v>Other regions</c:v>
          </c:tx>
          <c:spPr>
            <a:solidFill>
              <a:srgbClr val="FFC000"/>
            </a:solidFill>
            <a:ln cmpd="sng">
              <a:solidFill>
                <a:srgbClr val="000000"/>
              </a:solidFill>
            </a:ln>
          </c:spPr>
          <c:invertIfNegative val="1"/>
          <c:cat>
            <c:strRef>
              <c:f>'RLN3 vs NoRLN3.'!$T$12:$Y$12</c:f>
              <c:strCache>
                <c:ptCount val="5"/>
                <c:pt idx="0">
                  <c:v>MS vs LEnt</c:v>
                </c:pt>
                <c:pt idx="2">
                  <c:v>MS vs MEnt</c:v>
                </c:pt>
                <c:pt idx="4">
                  <c:v>MS vs DG</c:v>
                </c:pt>
              </c:strCache>
            </c:strRef>
          </c:cat>
          <c:val>
            <c:numRef>
              <c:f>'RLN3 vs NoRLN3.'!$T$15:$Y$15</c:f>
              <c:numCache>
                <c:formatCode>General</c:formatCode>
                <c:ptCount val="6"/>
                <c:pt idx="0">
                  <c:v>54.892722275660482</c:v>
                </c:pt>
                <c:pt idx="2">
                  <c:v>48.837912240804457</c:v>
                </c:pt>
                <c:pt idx="4">
                  <c:v>56.938835797879392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D5E3-4A3C-A3A6-6841CAFB7F50}"/>
            </c:ext>
          </c:extLst>
        </c:ser>
        <c:dLbls>
          <c:showLegendKey val="0"/>
          <c:showVal val="0"/>
          <c:showCatName val="0"/>
          <c:showSerName val="0"/>
          <c:showPercent val="0"/>
          <c:showBubbleSize val="0"/>
        </c:dLbls>
        <c:gapWidth val="150"/>
        <c:overlap val="100"/>
        <c:axId val="147847454"/>
        <c:axId val="819766470"/>
      </c:barChart>
      <c:catAx>
        <c:axId val="147847454"/>
        <c:scaling>
          <c:orientation val="minMax"/>
        </c:scaling>
        <c:delete val="0"/>
        <c:axPos val="b"/>
        <c:title>
          <c:tx>
            <c:rich>
              <a:bodyPr/>
              <a:lstStyle/>
              <a:p>
                <a:pPr lvl="0">
                  <a:defRPr b="0">
                    <a:solidFill>
                      <a:srgbClr val="000000"/>
                    </a:solidFill>
                    <a:latin typeface="+mn-lt"/>
                  </a:defRPr>
                </a:pPr>
                <a:endParaRPr lang="es-ES"/>
              </a:p>
            </c:rich>
          </c:tx>
          <c:layout/>
          <c:overlay val="0"/>
        </c:title>
        <c:numFmt formatCode="General" sourceLinked="1"/>
        <c:majorTickMark val="none"/>
        <c:minorTickMark val="none"/>
        <c:tickLblPos val="nextTo"/>
        <c:txPr>
          <a:bodyPr/>
          <a:lstStyle/>
          <a:p>
            <a:pPr lvl="0">
              <a:defRPr sz="900" b="0" i="0">
                <a:solidFill>
                  <a:srgbClr val="000000"/>
                </a:solidFill>
                <a:latin typeface="+mn-lt"/>
              </a:defRPr>
            </a:pPr>
            <a:endParaRPr lang="es-ES"/>
          </a:p>
        </c:txPr>
        <c:crossAx val="819766470"/>
        <c:crosses val="autoZero"/>
        <c:auto val="1"/>
        <c:lblAlgn val="ctr"/>
        <c:lblOffset val="100"/>
        <c:noMultiLvlLbl val="1"/>
      </c:catAx>
      <c:valAx>
        <c:axId val="81976647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ES"/>
              </a:p>
            </c:rich>
          </c:tx>
          <c:layout/>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s-ES"/>
          </a:p>
        </c:txPr>
        <c:crossAx val="147847454"/>
        <c:crosses val="autoZero"/>
        <c:crossBetween val="between"/>
      </c:valAx>
    </c:plotArea>
    <c:legend>
      <c:legendPos val="b"/>
      <c:layout/>
      <c:overlay val="0"/>
      <c:txPr>
        <a:bodyPr/>
        <a:lstStyle/>
        <a:p>
          <a:pPr lvl="0">
            <a:defRPr sz="900" b="0" i="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7</xdr:col>
      <xdr:colOff>333375</xdr:colOff>
      <xdr:row>2</xdr:row>
      <xdr:rowOff>9525</xdr:rowOff>
    </xdr:from>
    <xdr:ext cx="3457575" cy="600075"/>
    <xdr:sp macro="" textlink="">
      <xdr:nvSpPr>
        <xdr:cNvPr id="3" name="Shape 3"/>
        <xdr:cNvSpPr txBox="1"/>
      </xdr:nvSpPr>
      <xdr:spPr>
        <a:xfrm>
          <a:off x="3621975" y="3484725"/>
          <a:ext cx="3448050" cy="590550"/>
        </a:xfrm>
        <a:prstGeom prst="rect">
          <a:avLst/>
        </a:prstGeom>
        <a:solidFill>
          <a:schemeClr val="lt1"/>
        </a:solidFill>
        <a:ln w="12700"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Medias de cada uno de los animales. Hay animales que tiene cuatro cortes y animales con solo dos.</a:t>
          </a: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29</xdr:col>
      <xdr:colOff>0</xdr:colOff>
      <xdr:row>1</xdr:row>
      <xdr:rowOff>171450</xdr:rowOff>
    </xdr:from>
    <xdr:ext cx="3448050" cy="4743450"/>
    <xdr:sp macro="" textlink="">
      <xdr:nvSpPr>
        <xdr:cNvPr id="4" name="Shape 4"/>
        <xdr:cNvSpPr txBox="1"/>
      </xdr:nvSpPr>
      <xdr:spPr>
        <a:xfrm>
          <a:off x="3626738" y="1413038"/>
          <a:ext cx="3438525" cy="4733925"/>
        </a:xfrm>
        <a:prstGeom prst="rect">
          <a:avLst/>
        </a:prstGeom>
        <a:solidFill>
          <a:schemeClr val="lt1"/>
        </a:solidFill>
        <a:ln w="12700"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Primera columna: datos puros extraidos de la hoja anterior, pero ya divididos en 6 hojas organizados por el punto de infusión y el fluoroforo infundido. También se ha añadido al lado de cada tabla si el punto de infusión ha caido en la zona media del MS, en el mismo lado que el MTL o en lados opuestos. Los animales marcado en verde siempre están en lados opuestos.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En la segunda columna de tablas se han sustituidos los Fluoroforos por los nombres de las estructuras.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Tercer columna: Se ha invertido el orden para que en la primera linea siempre aparezcan los datos del MS, así cuando volvamos a juntar todos los datos será más facil hacer los calculos respetando siempre el mismo orden de las lineas.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Cuarta columna: Aquí se han recalculado para que los datos no engloben otros datos como ocurrian en los diagramas de venn. Así pues, en este caso cuando vemos MS solo tenemos las neuronas que proyectan unica y exclusivamente e MS, sin dobles ni triples marcajes; cuando vemos LEnt-MS solo vemos aquellas neuronas que proyectan a ambos nucleos, pero se las ha excluido de cualquier otra categoria. Así con todos los datos de esta columna.</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Las siguiente 5 hojas son iguales pero cada una para su región de infusión/fluoroforo.</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1</xdr:row>
      <xdr:rowOff>0</xdr:rowOff>
    </xdr:from>
    <xdr:ext cx="3448050" cy="2266950"/>
    <xdr:sp macro="" textlink="">
      <xdr:nvSpPr>
        <xdr:cNvPr id="5" name="Shape 5"/>
        <xdr:cNvSpPr txBox="1"/>
      </xdr:nvSpPr>
      <xdr:spPr>
        <a:xfrm>
          <a:off x="3626738" y="2651288"/>
          <a:ext cx="3438525" cy="2257425"/>
        </a:xfrm>
        <a:prstGeom prst="rect">
          <a:avLst/>
        </a:prstGeom>
        <a:solidFill>
          <a:schemeClr val="lt1"/>
        </a:solidFill>
        <a:ln w="12700"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Una vez hechos todos los cambios, hemos juntado los animales unicamente por estructura, independientemente del fluoroforo infundido. En este caso las tablas que se muestran son aquellas en la que los datos son puros sin, sin dobles ni triples. </a:t>
          </a: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15</xdr:col>
      <xdr:colOff>409575</xdr:colOff>
      <xdr:row>14</xdr:row>
      <xdr:rowOff>85725</xdr:rowOff>
    </xdr:from>
    <xdr:ext cx="4362450" cy="895350"/>
    <xdr:sp macro="" textlink="">
      <xdr:nvSpPr>
        <xdr:cNvPr id="6" name="Shape 6"/>
        <xdr:cNvSpPr txBox="1"/>
      </xdr:nvSpPr>
      <xdr:spPr>
        <a:xfrm>
          <a:off x="3169538" y="3337088"/>
          <a:ext cx="4352925" cy="885825"/>
        </a:xfrm>
        <a:prstGeom prst="rect">
          <a:avLst/>
        </a:prstGeom>
        <a:solidFill>
          <a:schemeClr val="lt1"/>
        </a:solidFill>
        <a:ln w="12700"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Comparamos la parscompacta y la parsdisipata del NI, por tanto en este caso no importa si la infusión a caido en el mismo lado o no porque la comparación no distingue entre hemisferios, solo entre estrucutras. </a:t>
          </a:r>
          <a:endParaRPr sz="11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24</xdr:col>
      <xdr:colOff>276225</xdr:colOff>
      <xdr:row>50</xdr:row>
      <xdr:rowOff>152400</xdr:rowOff>
    </xdr:from>
    <xdr:ext cx="7515225" cy="4467225"/>
    <xdr:graphicFrame macro="">
      <xdr:nvGraphicFramePr>
        <xdr:cNvPr id="1441882492" name="Chart 1" title="Gràfic"/>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24</xdr:col>
      <xdr:colOff>361950</xdr:colOff>
      <xdr:row>56</xdr:row>
      <xdr:rowOff>76200</xdr:rowOff>
    </xdr:from>
    <xdr:ext cx="7429500" cy="4248150"/>
    <xdr:graphicFrame macro="">
      <xdr:nvGraphicFramePr>
        <xdr:cNvPr id="727729187"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24</xdr:col>
      <xdr:colOff>390525</xdr:colOff>
      <xdr:row>78</xdr:row>
      <xdr:rowOff>161925</xdr:rowOff>
    </xdr:from>
    <xdr:ext cx="6781800" cy="4381500"/>
    <xdr:graphicFrame macro="">
      <xdr:nvGraphicFramePr>
        <xdr:cNvPr id="2065347846"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16</xdr:col>
      <xdr:colOff>0</xdr:colOff>
      <xdr:row>47</xdr:row>
      <xdr:rowOff>95250</xdr:rowOff>
    </xdr:from>
    <xdr:ext cx="4362450" cy="1114425"/>
    <xdr:sp macro="" textlink="">
      <xdr:nvSpPr>
        <xdr:cNvPr id="7" name="Shape 7"/>
        <xdr:cNvSpPr txBox="1"/>
      </xdr:nvSpPr>
      <xdr:spPr>
        <a:xfrm>
          <a:off x="3169538" y="3227550"/>
          <a:ext cx="4352925" cy="1104900"/>
        </a:xfrm>
        <a:prstGeom prst="rect">
          <a:avLst/>
        </a:prstGeom>
        <a:solidFill>
          <a:schemeClr val="lt1"/>
        </a:solidFill>
        <a:ln w="12700"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Comparamos hemisferios y puntos de infusión. Distinguimos entre ipsilateral y contralateral, por esta razón, aunque hay un primera tabla total, esta no tiene sentido, y se ha hecho una subdivisión entre aquellos animales con la infusión en lados opuestos. Aquellos con la infusión en el mismo lado, y aquellos cuya infusión del MS ha caido justo en el centro.</a:t>
          </a:r>
          <a:endParaRPr sz="11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19</xdr:col>
      <xdr:colOff>285750</xdr:colOff>
      <xdr:row>32</xdr:row>
      <xdr:rowOff>38100</xdr:rowOff>
    </xdr:from>
    <xdr:ext cx="4572000" cy="2876550"/>
    <xdr:graphicFrame macro="">
      <xdr:nvGraphicFramePr>
        <xdr:cNvPr id="226777093"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18</xdr:col>
      <xdr:colOff>371475</xdr:colOff>
      <xdr:row>47</xdr:row>
      <xdr:rowOff>66675</xdr:rowOff>
    </xdr:from>
    <xdr:ext cx="4562475" cy="2876550"/>
    <xdr:graphicFrame macro="">
      <xdr:nvGraphicFramePr>
        <xdr:cNvPr id="90641165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25</xdr:col>
      <xdr:colOff>0</xdr:colOff>
      <xdr:row>46</xdr:row>
      <xdr:rowOff>161925</xdr:rowOff>
    </xdr:from>
    <xdr:ext cx="6238875" cy="4200525"/>
    <xdr:graphicFrame macro="">
      <xdr:nvGraphicFramePr>
        <xdr:cNvPr id="2128037370" name="Chart 6" title="Gràfic"/>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18</xdr:col>
      <xdr:colOff>0</xdr:colOff>
      <xdr:row>18</xdr:row>
      <xdr:rowOff>57150</xdr:rowOff>
    </xdr:from>
    <xdr:ext cx="6096000" cy="2447925"/>
    <xdr:sp macro="" textlink="">
      <xdr:nvSpPr>
        <xdr:cNvPr id="8" name="Shape 8"/>
        <xdr:cNvSpPr txBox="1"/>
      </xdr:nvSpPr>
      <xdr:spPr>
        <a:xfrm>
          <a:off x="2302763" y="2560800"/>
          <a:ext cx="6086475" cy="2438400"/>
        </a:xfrm>
        <a:prstGeom prst="rect">
          <a:avLst/>
        </a:prstGeom>
        <a:solidFill>
          <a:schemeClr val="lt1"/>
        </a:solidFill>
        <a:ln w="12700"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En este caso queremos ver cuantas neuronas que proyectan a MS son positivas a relaxina y cuantas no; lo mismo para las estructuras del MTL.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En la segunda parte de la tabla se analiza el porcentaje exclusivo de neuronas de RLN3 que proyectan única y exclusivamente a el MS o al MTL. Los calculo se han extraido en función de las puntuaciones individuales de cada estructura, por tanto nos ofrecen datos que responden a: de todas las neuronas que positivas a RLN3 cual es el porcentaje que proyecta a MS y cual es el porcentaje que proyecta a otras estructuras. En este caso, estamos excluyendo las neuronas que proyectan a MTL, por esta razón tenemos porcentajes distintos en la parte de RLN3 no project. </a:t>
          </a: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En la tercera parte de la tabla queremos saber de todas las neuronas de relaxina marcadas en el NI, cual es el porcentaje que proyecta a MS y a MTL y cual es el porcentaje que no proyecta a ninguna de estas dos estruturas, y por tanto proyectan a estrucutras distintas, no analizadas. En este caso es como si tuvieramos una tarta que vamos a dividir en 3 partes: MS, MTL y otras estructuras.</a:t>
          </a:r>
          <a:endParaRPr sz="1100"/>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16</xdr:col>
      <xdr:colOff>733425</xdr:colOff>
      <xdr:row>13</xdr:row>
      <xdr:rowOff>0</xdr:rowOff>
    </xdr:from>
    <xdr:ext cx="4581525" cy="285750"/>
    <xdr:sp macro="" textlink="">
      <xdr:nvSpPr>
        <xdr:cNvPr id="9" name="Shape 9"/>
        <xdr:cNvSpPr txBox="1"/>
      </xdr:nvSpPr>
      <xdr:spPr>
        <a:xfrm>
          <a:off x="3060000" y="3641888"/>
          <a:ext cx="4572000" cy="276225"/>
        </a:xfrm>
        <a:prstGeom prst="rect">
          <a:avLst/>
        </a:prstGeom>
        <a:solidFill>
          <a:schemeClr val="lt1"/>
        </a:solidFill>
        <a:ln w="12700" cap="flat" cmpd="sng">
          <a:solidFill>
            <a:schemeClr val="accent2"/>
          </a:solidFill>
          <a:prstDash val="solid"/>
          <a:miter lim="800000"/>
          <a:headEnd type="none" w="sm" len="sm"/>
          <a:tailEnd type="none" w="sm" len="sm"/>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16</xdr:col>
      <xdr:colOff>733425</xdr:colOff>
      <xdr:row>19</xdr:row>
      <xdr:rowOff>0</xdr:rowOff>
    </xdr:from>
    <xdr:ext cx="4933950" cy="971550"/>
    <xdr:sp macro="" textlink="">
      <xdr:nvSpPr>
        <xdr:cNvPr id="10" name="Shape 10"/>
        <xdr:cNvSpPr txBox="1"/>
      </xdr:nvSpPr>
      <xdr:spPr>
        <a:xfrm>
          <a:off x="2883788" y="3298988"/>
          <a:ext cx="4924425" cy="962025"/>
        </a:xfrm>
        <a:prstGeom prst="rect">
          <a:avLst/>
        </a:prstGeom>
        <a:solidFill>
          <a:schemeClr val="lt1"/>
        </a:solidFill>
        <a:ln w="12700" cap="flat" cmpd="sng">
          <a:solidFill>
            <a:schemeClr val="accent2"/>
          </a:solidFill>
          <a:prstDash val="solid"/>
          <a:miter lim="800000"/>
          <a:headEnd type="none" w="sm" len="sm"/>
          <a:tailEnd type="none" w="sm" len="sm"/>
        </a:ln>
      </xdr:spPr>
      <xdr:txBody>
        <a:bodyPr spcFirstLastPara="1" wrap="square" lIns="91425" tIns="45700" rIns="91425" bIns="45700" anchor="t" anchorCtr="0">
          <a:sp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Proporción de neuronas que proyectan desde el lado ipsilateral de la infusión al contralateral del NI. De esta forma, se calculara el número de neuronas que hay en el contralateral, respecto al ipsilateral. </a:t>
          </a: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Este patron solo se podrá analizar en aquellos animales cuya infusión esté en un solo lado, idependientemente de si es el mismo lado o no el del MS y el MTL.</a:t>
          </a: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000"/>
  <sheetViews>
    <sheetView workbookViewId="0"/>
  </sheetViews>
  <sheetFormatPr baseColWidth="10" defaultColWidth="14.42578125" defaultRowHeight="15" customHeight="1"/>
  <cols>
    <col min="1" max="26" width="9.140625" customWidth="1"/>
  </cols>
  <sheetData>
    <row r="3" spans="2:7">
      <c r="B3" s="1"/>
      <c r="C3" s="1"/>
      <c r="D3" s="1" t="s">
        <v>0</v>
      </c>
      <c r="E3" s="1"/>
      <c r="F3" s="1" t="s">
        <v>1</v>
      </c>
      <c r="G3" s="1"/>
    </row>
    <row r="4" spans="2:7">
      <c r="B4" s="1" t="s">
        <v>2</v>
      </c>
      <c r="C4" s="1"/>
      <c r="D4" s="1" t="s">
        <v>3</v>
      </c>
      <c r="E4" s="1" t="s">
        <v>4</v>
      </c>
      <c r="F4" s="1" t="s">
        <v>3</v>
      </c>
      <c r="G4" s="1" t="s">
        <v>4</v>
      </c>
    </row>
    <row r="5" spans="2:7">
      <c r="B5" s="2" t="s">
        <v>5</v>
      </c>
      <c r="C5" s="2" t="s">
        <v>6</v>
      </c>
      <c r="D5" s="2">
        <v>8</v>
      </c>
      <c r="E5" s="2">
        <v>2</v>
      </c>
      <c r="F5" s="2">
        <v>1.5</v>
      </c>
      <c r="G5" s="2">
        <v>0</v>
      </c>
    </row>
    <row r="6" spans="2:7">
      <c r="B6" s="2"/>
      <c r="C6" s="2" t="s">
        <v>7</v>
      </c>
      <c r="D6" s="2">
        <v>22</v>
      </c>
      <c r="E6" s="2">
        <v>28</v>
      </c>
      <c r="F6" s="2">
        <v>9</v>
      </c>
      <c r="G6" s="2">
        <v>5.5</v>
      </c>
    </row>
    <row r="7" spans="2:7">
      <c r="B7" s="2"/>
      <c r="C7" s="2" t="s">
        <v>8</v>
      </c>
      <c r="D7" s="2">
        <v>3.5</v>
      </c>
      <c r="E7" s="2">
        <v>0</v>
      </c>
      <c r="F7" s="2">
        <v>1</v>
      </c>
      <c r="G7" s="2">
        <v>0</v>
      </c>
    </row>
    <row r="8" spans="2:7">
      <c r="B8" s="2"/>
      <c r="C8" s="2" t="s">
        <v>9</v>
      </c>
      <c r="D8" s="2">
        <v>8</v>
      </c>
      <c r="E8" s="2">
        <v>8.5</v>
      </c>
      <c r="F8" s="2">
        <v>1.5</v>
      </c>
      <c r="G8" s="2">
        <v>0.5</v>
      </c>
    </row>
    <row r="9" spans="2:7">
      <c r="B9" s="2"/>
      <c r="C9" s="2" t="s">
        <v>10</v>
      </c>
      <c r="D9" s="2">
        <v>2.5</v>
      </c>
      <c r="E9" s="2">
        <v>0.5</v>
      </c>
      <c r="F9" s="2">
        <v>1</v>
      </c>
      <c r="G9" s="2">
        <v>0</v>
      </c>
    </row>
    <row r="10" spans="2:7">
      <c r="B10" s="2"/>
      <c r="C10" s="2" t="s">
        <v>11</v>
      </c>
      <c r="D10" s="2">
        <v>1</v>
      </c>
      <c r="E10" s="2">
        <v>0</v>
      </c>
      <c r="F10" s="2">
        <v>1</v>
      </c>
      <c r="G10" s="2">
        <v>0</v>
      </c>
    </row>
    <row r="11" spans="2:7">
      <c r="B11" s="2"/>
      <c r="C11" s="2" t="s">
        <v>12</v>
      </c>
      <c r="D11" s="2">
        <v>26.5</v>
      </c>
      <c r="E11" s="2">
        <v>23</v>
      </c>
      <c r="F11" s="2">
        <v>2</v>
      </c>
      <c r="G11" s="2">
        <v>2</v>
      </c>
    </row>
    <row r="13" spans="2:7">
      <c r="B13" s="1"/>
      <c r="C13" s="1"/>
      <c r="D13" s="1" t="s">
        <v>0</v>
      </c>
      <c r="E13" s="1"/>
      <c r="F13" s="1" t="s">
        <v>1</v>
      </c>
      <c r="G13" s="1"/>
    </row>
    <row r="14" spans="2:7">
      <c r="B14" s="1" t="s">
        <v>13</v>
      </c>
      <c r="C14" s="1"/>
      <c r="D14" s="1" t="s">
        <v>3</v>
      </c>
      <c r="E14" s="1" t="s">
        <v>4</v>
      </c>
      <c r="F14" s="1" t="s">
        <v>3</v>
      </c>
      <c r="G14" s="1" t="s">
        <v>4</v>
      </c>
    </row>
    <row r="15" spans="2:7">
      <c r="B15" s="2" t="s">
        <v>14</v>
      </c>
      <c r="C15" s="2" t="s">
        <v>6</v>
      </c>
      <c r="D15" s="2">
        <v>29</v>
      </c>
      <c r="E15" s="2">
        <v>4</v>
      </c>
      <c r="F15" s="2">
        <v>0</v>
      </c>
      <c r="G15" s="2">
        <v>0</v>
      </c>
    </row>
    <row r="16" spans="2:7">
      <c r="B16" s="2"/>
      <c r="C16" s="2" t="s">
        <v>7</v>
      </c>
      <c r="D16" s="2">
        <v>33</v>
      </c>
      <c r="E16" s="2">
        <v>54</v>
      </c>
      <c r="F16" s="2">
        <v>4</v>
      </c>
      <c r="G16" s="2">
        <v>0</v>
      </c>
    </row>
    <row r="17" spans="2:7">
      <c r="B17" s="2"/>
      <c r="C17" s="2" t="s">
        <v>8</v>
      </c>
      <c r="D17" s="2">
        <v>10</v>
      </c>
      <c r="E17" s="2">
        <v>2</v>
      </c>
      <c r="F17" s="2">
        <v>0</v>
      </c>
      <c r="G17" s="2">
        <v>0</v>
      </c>
    </row>
    <row r="18" spans="2:7">
      <c r="B18" s="2"/>
      <c r="C18" s="2" t="s">
        <v>9</v>
      </c>
      <c r="D18" s="2">
        <v>4</v>
      </c>
      <c r="E18" s="2">
        <v>9</v>
      </c>
      <c r="F18" s="2">
        <v>0</v>
      </c>
      <c r="G18" s="2">
        <v>0</v>
      </c>
    </row>
    <row r="19" spans="2:7">
      <c r="B19" s="2"/>
      <c r="C19" s="2" t="s">
        <v>10</v>
      </c>
      <c r="D19" s="2">
        <v>9</v>
      </c>
      <c r="E19" s="2">
        <v>3</v>
      </c>
      <c r="F19" s="2">
        <v>0</v>
      </c>
      <c r="G19" s="2">
        <v>0</v>
      </c>
    </row>
    <row r="20" spans="2:7">
      <c r="B20" s="2"/>
      <c r="C20" s="2" t="s">
        <v>11</v>
      </c>
      <c r="D20" s="2">
        <v>1</v>
      </c>
      <c r="E20" s="2">
        <v>1</v>
      </c>
      <c r="F20" s="2">
        <v>0</v>
      </c>
      <c r="G20" s="2">
        <v>0</v>
      </c>
    </row>
    <row r="21" spans="2:7" ht="15.75" customHeight="1">
      <c r="B21" s="2"/>
      <c r="C21" s="2" t="s">
        <v>15</v>
      </c>
      <c r="D21" s="2">
        <v>22</v>
      </c>
      <c r="E21" s="2">
        <v>14</v>
      </c>
      <c r="F21" s="2">
        <v>1</v>
      </c>
      <c r="G21" s="2">
        <v>0</v>
      </c>
    </row>
    <row r="22" spans="2:7" ht="15.75" customHeight="1"/>
    <row r="23" spans="2:7" ht="15.75" customHeight="1">
      <c r="B23" s="1"/>
      <c r="C23" s="1"/>
      <c r="D23" s="1" t="s">
        <v>0</v>
      </c>
      <c r="E23" s="1"/>
      <c r="F23" s="1" t="s">
        <v>1</v>
      </c>
      <c r="G23" s="1"/>
    </row>
    <row r="24" spans="2:7" ht="15.75" customHeight="1">
      <c r="B24" s="1" t="s">
        <v>16</v>
      </c>
      <c r="C24" s="1"/>
      <c r="D24" s="1" t="s">
        <v>3</v>
      </c>
      <c r="E24" s="1" t="s">
        <v>4</v>
      </c>
      <c r="F24" s="1" t="s">
        <v>3</v>
      </c>
      <c r="G24" s="1" t="s">
        <v>4</v>
      </c>
    </row>
    <row r="25" spans="2:7" ht="15.75" customHeight="1">
      <c r="B25" s="2" t="s">
        <v>17</v>
      </c>
      <c r="C25" s="2" t="s">
        <v>6</v>
      </c>
      <c r="D25" s="2">
        <v>37</v>
      </c>
      <c r="E25" s="2">
        <v>32</v>
      </c>
      <c r="F25" s="2">
        <v>14</v>
      </c>
      <c r="G25" s="2">
        <v>19</v>
      </c>
    </row>
    <row r="26" spans="2:7" ht="15.75" customHeight="1">
      <c r="B26" s="2"/>
      <c r="C26" s="2" t="s">
        <v>7</v>
      </c>
      <c r="D26" s="2">
        <v>11</v>
      </c>
      <c r="E26" s="2">
        <v>4</v>
      </c>
      <c r="F26" s="2">
        <v>2</v>
      </c>
      <c r="G26" s="2">
        <v>1</v>
      </c>
    </row>
    <row r="27" spans="2:7" ht="15.75" customHeight="1">
      <c r="B27" s="2"/>
      <c r="C27" s="2" t="s">
        <v>8</v>
      </c>
      <c r="D27" s="2">
        <v>9</v>
      </c>
      <c r="E27" s="2">
        <v>11</v>
      </c>
      <c r="F27" s="2">
        <v>1</v>
      </c>
      <c r="G27" s="2">
        <v>2</v>
      </c>
    </row>
    <row r="28" spans="2:7" ht="15.75" customHeight="1">
      <c r="B28" s="2"/>
      <c r="C28" s="2" t="s">
        <v>9</v>
      </c>
      <c r="D28" s="2">
        <v>6</v>
      </c>
      <c r="E28" s="2">
        <v>2</v>
      </c>
      <c r="F28" s="2">
        <v>1</v>
      </c>
      <c r="G28" s="2">
        <v>0</v>
      </c>
    </row>
    <row r="29" spans="2:7" ht="15.75" customHeight="1">
      <c r="B29" s="2"/>
      <c r="C29" s="2" t="s">
        <v>10</v>
      </c>
      <c r="D29" s="2">
        <v>7</v>
      </c>
      <c r="E29" s="2">
        <v>2</v>
      </c>
      <c r="F29" s="2">
        <v>2</v>
      </c>
      <c r="G29" s="2">
        <v>1</v>
      </c>
    </row>
    <row r="30" spans="2:7" ht="15.75" customHeight="1">
      <c r="B30" s="2"/>
      <c r="C30" s="2" t="s">
        <v>11</v>
      </c>
      <c r="D30" s="2">
        <v>6</v>
      </c>
      <c r="E30" s="2">
        <v>2</v>
      </c>
      <c r="F30" s="2">
        <v>1</v>
      </c>
      <c r="G30" s="2">
        <v>0</v>
      </c>
    </row>
    <row r="31" spans="2:7" ht="15.75" customHeight="1">
      <c r="B31" s="2"/>
      <c r="C31" s="2" t="s">
        <v>15</v>
      </c>
      <c r="D31" s="2">
        <v>26</v>
      </c>
      <c r="E31" s="2">
        <v>28</v>
      </c>
      <c r="F31" s="2">
        <v>3</v>
      </c>
      <c r="G31" s="2">
        <v>3</v>
      </c>
    </row>
    <row r="32" spans="2:7" ht="15.75" customHeight="1"/>
    <row r="33" spans="2:7" ht="15.75" customHeight="1">
      <c r="B33" s="1"/>
      <c r="C33" s="1"/>
      <c r="D33" s="1" t="s">
        <v>0</v>
      </c>
      <c r="E33" s="1"/>
      <c r="F33" s="1" t="s">
        <v>1</v>
      </c>
      <c r="G33" s="1"/>
    </row>
    <row r="34" spans="2:7" ht="15.75" customHeight="1">
      <c r="B34" s="1" t="s">
        <v>18</v>
      </c>
      <c r="C34" s="1"/>
      <c r="D34" s="1" t="s">
        <v>3</v>
      </c>
      <c r="E34" s="1" t="s">
        <v>4</v>
      </c>
      <c r="F34" s="1" t="s">
        <v>3</v>
      </c>
      <c r="G34" s="1" t="s">
        <v>4</v>
      </c>
    </row>
    <row r="35" spans="2:7" ht="15.75" customHeight="1">
      <c r="B35" s="2" t="s">
        <v>19</v>
      </c>
      <c r="C35" s="2" t="s">
        <v>6</v>
      </c>
      <c r="D35" s="2">
        <v>21.5</v>
      </c>
      <c r="E35" s="2">
        <v>13.5</v>
      </c>
      <c r="F35" s="2">
        <v>4</v>
      </c>
      <c r="G35" s="2">
        <v>4</v>
      </c>
    </row>
    <row r="36" spans="2:7" ht="15.75" customHeight="1">
      <c r="B36" s="2"/>
      <c r="C36" s="2" t="s">
        <v>7</v>
      </c>
      <c r="D36" s="2">
        <v>22.5</v>
      </c>
      <c r="E36" s="2">
        <v>8</v>
      </c>
      <c r="F36" s="2">
        <v>1.5</v>
      </c>
      <c r="G36" s="2">
        <v>1</v>
      </c>
    </row>
    <row r="37" spans="2:7" ht="15.75" customHeight="1">
      <c r="B37" s="2"/>
      <c r="C37" s="2" t="s">
        <v>8</v>
      </c>
      <c r="D37" s="2">
        <v>7.5</v>
      </c>
      <c r="E37" s="2">
        <v>5.5</v>
      </c>
      <c r="F37" s="2">
        <v>1</v>
      </c>
      <c r="G37" s="2">
        <v>1</v>
      </c>
    </row>
    <row r="38" spans="2:7" ht="15.75" customHeight="1">
      <c r="B38" s="2"/>
      <c r="C38" s="2" t="s">
        <v>9</v>
      </c>
      <c r="D38" s="2">
        <v>9</v>
      </c>
      <c r="E38" s="2">
        <v>2</v>
      </c>
      <c r="F38" s="2">
        <v>0</v>
      </c>
      <c r="G38" s="2">
        <v>0</v>
      </c>
    </row>
    <row r="39" spans="2:7" ht="15.75" customHeight="1">
      <c r="B39" s="2"/>
      <c r="C39" s="2" t="s">
        <v>10</v>
      </c>
      <c r="D39" s="2">
        <v>5</v>
      </c>
      <c r="E39" s="2">
        <v>1.5</v>
      </c>
      <c r="F39" s="2">
        <v>0</v>
      </c>
      <c r="G39" s="2">
        <v>0</v>
      </c>
    </row>
    <row r="40" spans="2:7" ht="15.75" customHeight="1">
      <c r="B40" s="2"/>
      <c r="C40" s="2" t="s">
        <v>11</v>
      </c>
      <c r="D40" s="2">
        <v>2</v>
      </c>
      <c r="E40" s="2">
        <v>1</v>
      </c>
      <c r="F40" s="2">
        <v>0</v>
      </c>
      <c r="G40" s="2">
        <v>0</v>
      </c>
    </row>
    <row r="41" spans="2:7" ht="15.75" customHeight="1">
      <c r="B41" s="2"/>
      <c r="C41" s="2" t="s">
        <v>15</v>
      </c>
      <c r="D41" s="2">
        <v>28</v>
      </c>
      <c r="E41" s="2">
        <v>26.5</v>
      </c>
      <c r="F41" s="2">
        <v>5</v>
      </c>
      <c r="G41" s="2">
        <v>4.5</v>
      </c>
    </row>
    <row r="42" spans="2:7" ht="15.75" customHeight="1"/>
    <row r="43" spans="2:7" ht="15.75" customHeight="1">
      <c r="B43" s="1"/>
      <c r="C43" s="1"/>
      <c r="D43" s="1" t="s">
        <v>0</v>
      </c>
      <c r="E43" s="1"/>
      <c r="F43" s="1" t="s">
        <v>1</v>
      </c>
      <c r="G43" s="1"/>
    </row>
    <row r="44" spans="2:7" ht="15.75" customHeight="1">
      <c r="B44" s="1" t="s">
        <v>18</v>
      </c>
      <c r="C44" s="1"/>
      <c r="D44" s="1" t="s">
        <v>3</v>
      </c>
      <c r="E44" s="1" t="s">
        <v>4</v>
      </c>
      <c r="F44" s="1" t="s">
        <v>3</v>
      </c>
      <c r="G44" s="1" t="s">
        <v>4</v>
      </c>
    </row>
    <row r="45" spans="2:7" ht="15.75" customHeight="1">
      <c r="B45" s="2" t="s">
        <v>20</v>
      </c>
      <c r="C45" s="2" t="s">
        <v>6</v>
      </c>
      <c r="D45" s="2">
        <v>46</v>
      </c>
      <c r="E45" s="2">
        <v>18</v>
      </c>
      <c r="F45" s="2">
        <v>20</v>
      </c>
      <c r="G45" s="2">
        <v>6</v>
      </c>
    </row>
    <row r="46" spans="2:7" ht="15.75" customHeight="1">
      <c r="B46" s="2"/>
      <c r="C46" s="2" t="s">
        <v>7</v>
      </c>
      <c r="D46" s="2">
        <v>28</v>
      </c>
      <c r="E46" s="2">
        <v>7</v>
      </c>
      <c r="F46" s="2">
        <v>8</v>
      </c>
      <c r="G46" s="2">
        <v>1</v>
      </c>
    </row>
    <row r="47" spans="2:7" ht="15.75" customHeight="1">
      <c r="B47" s="2"/>
      <c r="C47" s="2" t="s">
        <v>8</v>
      </c>
      <c r="D47" s="2">
        <v>16</v>
      </c>
      <c r="E47" s="2">
        <v>6</v>
      </c>
      <c r="F47" s="2">
        <v>2</v>
      </c>
      <c r="G47" s="2">
        <v>0</v>
      </c>
    </row>
    <row r="48" spans="2:7" ht="15.75" customHeight="1">
      <c r="B48" s="2"/>
      <c r="C48" s="2" t="s">
        <v>9</v>
      </c>
      <c r="D48" s="2">
        <v>11</v>
      </c>
      <c r="E48" s="2">
        <v>4</v>
      </c>
      <c r="F48" s="2">
        <v>1</v>
      </c>
      <c r="G48" s="2">
        <v>0</v>
      </c>
    </row>
    <row r="49" spans="2:7" ht="15.75" customHeight="1">
      <c r="B49" s="2"/>
      <c r="C49" s="2" t="s">
        <v>10</v>
      </c>
      <c r="D49" s="2">
        <v>12</v>
      </c>
      <c r="E49" s="2">
        <v>2</v>
      </c>
      <c r="F49" s="2">
        <v>7</v>
      </c>
      <c r="G49" s="2">
        <v>1</v>
      </c>
    </row>
    <row r="50" spans="2:7" ht="15.75" customHeight="1">
      <c r="B50" s="2"/>
      <c r="C50" s="2" t="s">
        <v>11</v>
      </c>
      <c r="D50" s="2">
        <v>5</v>
      </c>
      <c r="E50" s="2">
        <v>1</v>
      </c>
      <c r="F50" s="2">
        <v>0</v>
      </c>
      <c r="G50" s="2">
        <v>0</v>
      </c>
    </row>
    <row r="51" spans="2:7" ht="15.75" customHeight="1">
      <c r="B51" s="2"/>
      <c r="C51" s="2" t="s">
        <v>15</v>
      </c>
      <c r="D51" s="2">
        <v>32</v>
      </c>
      <c r="E51" s="2">
        <v>28</v>
      </c>
      <c r="F51" s="2">
        <v>3</v>
      </c>
      <c r="G51" s="2">
        <v>4</v>
      </c>
    </row>
    <row r="52" spans="2:7" ht="15.75" customHeight="1"/>
    <row r="53" spans="2:7" ht="15.75" customHeight="1">
      <c r="B53" s="1"/>
      <c r="C53" s="1"/>
      <c r="D53" s="1" t="s">
        <v>0</v>
      </c>
      <c r="E53" s="1"/>
      <c r="F53" s="1" t="s">
        <v>1</v>
      </c>
      <c r="G53" s="1"/>
    </row>
    <row r="54" spans="2:7" ht="15.75" customHeight="1">
      <c r="B54" s="1" t="s">
        <v>16</v>
      </c>
      <c r="C54" s="1"/>
      <c r="D54" s="1" t="s">
        <v>3</v>
      </c>
      <c r="E54" s="1" t="s">
        <v>4</v>
      </c>
      <c r="F54" s="1" t="s">
        <v>3</v>
      </c>
      <c r="G54" s="1" t="s">
        <v>4</v>
      </c>
    </row>
    <row r="55" spans="2:7" ht="15.75" customHeight="1">
      <c r="B55" s="2" t="s">
        <v>21</v>
      </c>
      <c r="C55" s="2" t="s">
        <v>6</v>
      </c>
      <c r="D55" s="2">
        <v>50</v>
      </c>
      <c r="E55" s="2">
        <v>44.5</v>
      </c>
      <c r="F55" s="2">
        <v>9</v>
      </c>
      <c r="G55" s="2">
        <v>10</v>
      </c>
    </row>
    <row r="56" spans="2:7" ht="15.75" customHeight="1">
      <c r="B56" s="2"/>
      <c r="C56" s="2" t="s">
        <v>7</v>
      </c>
      <c r="D56" s="2">
        <v>28.5</v>
      </c>
      <c r="E56" s="2">
        <v>23.5</v>
      </c>
      <c r="F56" s="2">
        <v>9.5</v>
      </c>
      <c r="G56" s="2">
        <v>8</v>
      </c>
    </row>
    <row r="57" spans="2:7" ht="15.75" customHeight="1">
      <c r="B57" s="2"/>
      <c r="C57" s="2" t="s">
        <v>8</v>
      </c>
      <c r="D57" s="2">
        <v>17.5</v>
      </c>
      <c r="E57" s="2">
        <v>19</v>
      </c>
      <c r="F57" s="2">
        <v>1.5</v>
      </c>
      <c r="G57" s="2">
        <v>1</v>
      </c>
    </row>
    <row r="58" spans="2:7" ht="15.75" customHeight="1">
      <c r="B58" s="2"/>
      <c r="C58" s="2" t="s">
        <v>9</v>
      </c>
      <c r="D58" s="2">
        <v>9</v>
      </c>
      <c r="E58" s="2">
        <v>8.5</v>
      </c>
      <c r="F58" s="2">
        <v>1</v>
      </c>
      <c r="G58" s="2">
        <v>0</v>
      </c>
    </row>
    <row r="59" spans="2:7" ht="15.75" customHeight="1">
      <c r="B59" s="2"/>
      <c r="C59" s="2" t="s">
        <v>10</v>
      </c>
      <c r="D59" s="2">
        <v>15.5</v>
      </c>
      <c r="E59" s="2">
        <v>13.5</v>
      </c>
      <c r="F59" s="2">
        <v>3.5</v>
      </c>
      <c r="G59" s="2">
        <v>3.5</v>
      </c>
    </row>
    <row r="60" spans="2:7" ht="15.75" customHeight="1">
      <c r="B60" s="2"/>
      <c r="C60" s="2" t="s">
        <v>11</v>
      </c>
      <c r="D60" s="2">
        <v>10</v>
      </c>
      <c r="E60" s="2">
        <v>10</v>
      </c>
      <c r="F60" s="2">
        <v>0.5</v>
      </c>
      <c r="G60" s="2">
        <v>0</v>
      </c>
    </row>
    <row r="61" spans="2:7" ht="15.75" customHeight="1">
      <c r="B61" s="2"/>
      <c r="C61" s="2" t="s">
        <v>15</v>
      </c>
      <c r="D61" s="2">
        <v>23</v>
      </c>
      <c r="E61" s="2">
        <v>22.5</v>
      </c>
      <c r="F61" s="2">
        <v>3</v>
      </c>
      <c r="G61" s="2">
        <v>3</v>
      </c>
    </row>
    <row r="62" spans="2:7" ht="15.75" customHeight="1"/>
    <row r="63" spans="2:7" ht="15.75" customHeight="1">
      <c r="B63" s="1"/>
      <c r="C63" s="1"/>
      <c r="D63" s="1" t="s">
        <v>0</v>
      </c>
      <c r="E63" s="1"/>
      <c r="F63" s="1" t="s">
        <v>1</v>
      </c>
      <c r="G63" s="1"/>
    </row>
    <row r="64" spans="2:7" ht="15.75" customHeight="1">
      <c r="B64" s="1" t="s">
        <v>22</v>
      </c>
      <c r="C64" s="1"/>
      <c r="D64" s="1" t="s">
        <v>3</v>
      </c>
      <c r="E64" s="1" t="s">
        <v>4</v>
      </c>
      <c r="F64" s="1" t="s">
        <v>3</v>
      </c>
      <c r="G64" s="1" t="s">
        <v>4</v>
      </c>
    </row>
    <row r="65" spans="2:7" ht="15.75" customHeight="1">
      <c r="B65" s="2" t="s">
        <v>23</v>
      </c>
      <c r="C65" s="2" t="s">
        <v>6</v>
      </c>
      <c r="D65" s="2">
        <v>13.5</v>
      </c>
      <c r="E65" s="2">
        <v>12</v>
      </c>
      <c r="F65" s="2">
        <v>2.5</v>
      </c>
      <c r="G65" s="2">
        <v>2.5</v>
      </c>
    </row>
    <row r="66" spans="2:7" ht="15.75" customHeight="1">
      <c r="B66" s="2"/>
      <c r="C66" s="2" t="s">
        <v>7</v>
      </c>
      <c r="D66" s="2">
        <v>15</v>
      </c>
      <c r="E66" s="2">
        <v>6</v>
      </c>
      <c r="F66" s="2">
        <v>1</v>
      </c>
      <c r="G66" s="2">
        <v>1</v>
      </c>
    </row>
    <row r="67" spans="2:7" ht="15.75" customHeight="1">
      <c r="B67" s="2"/>
      <c r="C67" s="2" t="s">
        <v>8</v>
      </c>
      <c r="D67" s="2">
        <v>3.5</v>
      </c>
      <c r="E67" s="2">
        <v>4</v>
      </c>
      <c r="F67" s="2">
        <v>0</v>
      </c>
      <c r="G67" s="2">
        <v>0</v>
      </c>
    </row>
    <row r="68" spans="2:7" ht="15.75" customHeight="1">
      <c r="B68" s="2"/>
      <c r="C68" s="2" t="s">
        <v>9</v>
      </c>
      <c r="D68" s="2">
        <v>7</v>
      </c>
      <c r="E68" s="2">
        <v>2</v>
      </c>
      <c r="F68" s="2">
        <v>0</v>
      </c>
      <c r="G68" s="2">
        <v>0.5</v>
      </c>
    </row>
    <row r="69" spans="2:7" ht="15.75" customHeight="1">
      <c r="B69" s="2"/>
      <c r="C69" s="2" t="s">
        <v>10</v>
      </c>
      <c r="D69" s="2">
        <v>1</v>
      </c>
      <c r="E69" s="2">
        <v>0</v>
      </c>
      <c r="F69" s="2">
        <v>0</v>
      </c>
      <c r="G69" s="2">
        <v>0</v>
      </c>
    </row>
    <row r="70" spans="2:7" ht="15.75" customHeight="1">
      <c r="B70" s="2"/>
      <c r="C70" s="2" t="s">
        <v>11</v>
      </c>
      <c r="D70" s="2">
        <v>0.5</v>
      </c>
      <c r="E70" s="2">
        <v>0</v>
      </c>
      <c r="F70" s="2">
        <v>0</v>
      </c>
      <c r="G70" s="2">
        <v>0</v>
      </c>
    </row>
    <row r="71" spans="2:7" ht="15.75" customHeight="1">
      <c r="B71" s="2"/>
      <c r="C71" s="2" t="s">
        <v>15</v>
      </c>
      <c r="D71" s="2">
        <v>21.5</v>
      </c>
      <c r="E71" s="2">
        <v>16.5</v>
      </c>
      <c r="F71" s="2">
        <v>2.5</v>
      </c>
      <c r="G71" s="2">
        <v>2.5</v>
      </c>
    </row>
    <row r="72" spans="2:7" ht="15.75" customHeight="1"/>
    <row r="73" spans="2:7" ht="15.75" customHeight="1">
      <c r="B73" s="1"/>
      <c r="C73" s="1"/>
      <c r="D73" s="1" t="s">
        <v>0</v>
      </c>
      <c r="E73" s="1"/>
      <c r="F73" s="1" t="s">
        <v>1</v>
      </c>
      <c r="G73" s="1"/>
    </row>
    <row r="74" spans="2:7" ht="15.75" customHeight="1">
      <c r="B74" s="1" t="s">
        <v>18</v>
      </c>
      <c r="C74" s="1"/>
      <c r="D74" s="1" t="s">
        <v>3</v>
      </c>
      <c r="E74" s="1" t="s">
        <v>4</v>
      </c>
      <c r="F74" s="1" t="s">
        <v>3</v>
      </c>
      <c r="G74" s="1" t="s">
        <v>4</v>
      </c>
    </row>
    <row r="75" spans="2:7" ht="15.75" customHeight="1">
      <c r="B75" s="2" t="s">
        <v>24</v>
      </c>
      <c r="C75" s="2" t="s">
        <v>6</v>
      </c>
      <c r="D75" s="2">
        <v>36</v>
      </c>
      <c r="E75" s="2">
        <v>23</v>
      </c>
      <c r="F75" s="2">
        <v>17.5</v>
      </c>
      <c r="G75" s="2">
        <v>13.5</v>
      </c>
    </row>
    <row r="76" spans="2:7" ht="15.75" customHeight="1">
      <c r="B76" s="2"/>
      <c r="C76" s="2" t="s">
        <v>7</v>
      </c>
      <c r="D76" s="2">
        <v>5</v>
      </c>
      <c r="E76" s="2">
        <v>0.5</v>
      </c>
      <c r="F76" s="2">
        <v>0</v>
      </c>
      <c r="G76" s="2">
        <v>1.5</v>
      </c>
    </row>
    <row r="77" spans="2:7" ht="15.75" customHeight="1">
      <c r="B77" s="2"/>
      <c r="C77" s="2" t="s">
        <v>8</v>
      </c>
      <c r="D77" s="2">
        <v>6.5</v>
      </c>
      <c r="E77" s="2">
        <v>6</v>
      </c>
      <c r="F77" s="2">
        <v>1.5</v>
      </c>
      <c r="G77" s="2">
        <v>1.5</v>
      </c>
    </row>
    <row r="78" spans="2:7" ht="15.75" customHeight="1">
      <c r="B78" s="2"/>
      <c r="C78" s="2" t="s">
        <v>9</v>
      </c>
      <c r="D78" s="2">
        <v>2</v>
      </c>
      <c r="E78" s="2">
        <v>0</v>
      </c>
      <c r="F78" s="2">
        <v>0</v>
      </c>
      <c r="G78" s="2">
        <v>1</v>
      </c>
    </row>
    <row r="79" spans="2:7" ht="15.75" customHeight="1">
      <c r="B79" s="2"/>
      <c r="C79" s="2" t="s">
        <v>10</v>
      </c>
      <c r="D79" s="2">
        <v>1.5</v>
      </c>
      <c r="E79" s="2">
        <v>0</v>
      </c>
      <c r="F79" s="2">
        <v>0</v>
      </c>
      <c r="G79" s="2">
        <v>0.5</v>
      </c>
    </row>
    <row r="80" spans="2:7" ht="15.75" customHeight="1">
      <c r="B80" s="2"/>
      <c r="C80" s="2" t="s">
        <v>11</v>
      </c>
      <c r="D80" s="2">
        <v>1</v>
      </c>
      <c r="E80" s="2">
        <v>0</v>
      </c>
      <c r="F80" s="2">
        <v>0</v>
      </c>
      <c r="G80" s="2">
        <v>0.5</v>
      </c>
    </row>
    <row r="81" spans="2:7" ht="15.75" customHeight="1">
      <c r="B81" s="2"/>
      <c r="C81" s="2" t="s">
        <v>15</v>
      </c>
      <c r="D81" s="2">
        <v>14</v>
      </c>
      <c r="E81" s="2">
        <v>20.5</v>
      </c>
      <c r="F81" s="2">
        <v>2.5</v>
      </c>
      <c r="G81" s="2">
        <v>3.5</v>
      </c>
    </row>
    <row r="82" spans="2:7" ht="15.75" customHeight="1"/>
    <row r="83" spans="2:7" ht="15.75" customHeight="1">
      <c r="B83" s="1"/>
      <c r="C83" s="1"/>
      <c r="D83" s="1" t="s">
        <v>0</v>
      </c>
      <c r="E83" s="1"/>
      <c r="F83" s="1" t="s">
        <v>1</v>
      </c>
      <c r="G83" s="1"/>
    </row>
    <row r="84" spans="2:7" ht="15.75" customHeight="1">
      <c r="B84" s="1" t="s">
        <v>22</v>
      </c>
      <c r="C84" s="1"/>
      <c r="D84" s="1" t="s">
        <v>3</v>
      </c>
      <c r="E84" s="1" t="s">
        <v>4</v>
      </c>
      <c r="F84" s="1" t="s">
        <v>3</v>
      </c>
      <c r="G84" s="1" t="s">
        <v>4</v>
      </c>
    </row>
    <row r="85" spans="2:7" ht="15.75" customHeight="1">
      <c r="B85" s="2" t="s">
        <v>25</v>
      </c>
      <c r="C85" s="2" t="s">
        <v>6</v>
      </c>
      <c r="D85" s="2">
        <v>28</v>
      </c>
      <c r="E85" s="2">
        <v>20</v>
      </c>
      <c r="F85" s="2">
        <v>14</v>
      </c>
      <c r="G85" s="2">
        <v>13.5</v>
      </c>
    </row>
    <row r="86" spans="2:7" ht="15.75" customHeight="1">
      <c r="B86" s="2"/>
      <c r="C86" s="2" t="s">
        <v>7</v>
      </c>
      <c r="D86" s="2">
        <v>16</v>
      </c>
      <c r="E86" s="2">
        <v>12.5</v>
      </c>
      <c r="F86" s="2">
        <v>1.5</v>
      </c>
      <c r="G86" s="2">
        <v>1.5</v>
      </c>
    </row>
    <row r="87" spans="2:7" ht="15.75" customHeight="1">
      <c r="B87" s="2"/>
      <c r="C87" s="2" t="s">
        <v>8</v>
      </c>
      <c r="D87" s="2">
        <v>10.5</v>
      </c>
      <c r="E87" s="2">
        <v>4</v>
      </c>
      <c r="F87" s="2">
        <v>1.5</v>
      </c>
      <c r="G87" s="2">
        <v>1</v>
      </c>
    </row>
    <row r="88" spans="2:7" ht="15.75" customHeight="1">
      <c r="B88" s="2"/>
      <c r="C88" s="2" t="s">
        <v>9</v>
      </c>
      <c r="D88" s="2">
        <v>4</v>
      </c>
      <c r="E88" s="2">
        <v>1.5</v>
      </c>
      <c r="F88" s="2">
        <v>0.5</v>
      </c>
      <c r="G88" s="2">
        <v>0.5</v>
      </c>
    </row>
    <row r="89" spans="2:7" ht="15.75" customHeight="1">
      <c r="B89" s="2"/>
      <c r="C89" s="2" t="s">
        <v>10</v>
      </c>
      <c r="D89" s="2">
        <v>3</v>
      </c>
      <c r="E89" s="2">
        <v>1</v>
      </c>
      <c r="F89" s="2">
        <v>0</v>
      </c>
      <c r="G89" s="2">
        <v>0.5</v>
      </c>
    </row>
    <row r="90" spans="2:7" ht="15.75" customHeight="1">
      <c r="B90" s="2"/>
      <c r="C90" s="2" t="s">
        <v>11</v>
      </c>
      <c r="D90" s="2">
        <v>1.5</v>
      </c>
      <c r="E90" s="2">
        <v>0.5</v>
      </c>
      <c r="F90" s="2">
        <v>0</v>
      </c>
      <c r="G90" s="2">
        <v>0.5</v>
      </c>
    </row>
    <row r="91" spans="2:7" ht="15.75" customHeight="1">
      <c r="B91" s="2"/>
      <c r="C91" s="2" t="s">
        <v>15</v>
      </c>
      <c r="D91" s="2">
        <v>23.5</v>
      </c>
      <c r="E91" s="2">
        <v>21</v>
      </c>
      <c r="F91" s="2">
        <v>3</v>
      </c>
      <c r="G91" s="2">
        <v>4.5</v>
      </c>
    </row>
    <row r="92" spans="2:7" ht="15.75" customHeight="1"/>
    <row r="93" spans="2:7" ht="15.75" customHeight="1">
      <c r="B93" s="1"/>
      <c r="C93" s="1"/>
      <c r="D93" s="1" t="s">
        <v>0</v>
      </c>
      <c r="E93" s="1"/>
      <c r="F93" s="1" t="s">
        <v>1</v>
      </c>
      <c r="G93" s="1"/>
    </row>
    <row r="94" spans="2:7" ht="15.75" customHeight="1">
      <c r="B94" s="1" t="s">
        <v>22</v>
      </c>
      <c r="C94" s="1"/>
      <c r="D94" s="1" t="s">
        <v>3</v>
      </c>
      <c r="E94" s="1" t="s">
        <v>4</v>
      </c>
      <c r="F94" s="1" t="s">
        <v>3</v>
      </c>
      <c r="G94" s="1" t="s">
        <v>4</v>
      </c>
    </row>
    <row r="95" spans="2:7" ht="15.75" customHeight="1">
      <c r="B95" s="2" t="s">
        <v>26</v>
      </c>
      <c r="C95" s="2" t="s">
        <v>6</v>
      </c>
      <c r="D95" s="2">
        <v>15</v>
      </c>
      <c r="E95" s="2">
        <v>21</v>
      </c>
      <c r="F95" s="2">
        <v>4</v>
      </c>
      <c r="G95" s="2">
        <v>12</v>
      </c>
    </row>
    <row r="96" spans="2:7" ht="15.75" customHeight="1">
      <c r="B96" s="2"/>
      <c r="C96" s="2" t="s">
        <v>7</v>
      </c>
      <c r="D96" s="2">
        <v>15</v>
      </c>
      <c r="E96" s="2">
        <v>8</v>
      </c>
      <c r="F96" s="2">
        <v>7</v>
      </c>
      <c r="G96" s="2">
        <v>3</v>
      </c>
    </row>
    <row r="97" spans="2:7" ht="15.75" customHeight="1">
      <c r="B97" s="2"/>
      <c r="C97" s="2" t="s">
        <v>8</v>
      </c>
      <c r="D97" s="2">
        <v>8</v>
      </c>
      <c r="E97" s="2">
        <v>10</v>
      </c>
      <c r="F97" s="2">
        <v>1</v>
      </c>
      <c r="G97" s="2">
        <v>2</v>
      </c>
    </row>
    <row r="98" spans="2:7" ht="15.75" customHeight="1">
      <c r="B98" s="2"/>
      <c r="C98" s="2" t="s">
        <v>9</v>
      </c>
      <c r="D98" s="2">
        <v>11</v>
      </c>
      <c r="E98" s="2">
        <v>5</v>
      </c>
      <c r="F98" s="2">
        <v>1</v>
      </c>
      <c r="G98" s="2">
        <v>1</v>
      </c>
    </row>
    <row r="99" spans="2:7" ht="15.75" customHeight="1">
      <c r="B99" s="2"/>
      <c r="C99" s="2" t="s">
        <v>10</v>
      </c>
      <c r="D99" s="2">
        <v>4</v>
      </c>
      <c r="E99" s="2">
        <v>2</v>
      </c>
      <c r="F99" s="2">
        <v>1</v>
      </c>
      <c r="G99" s="2">
        <v>0</v>
      </c>
    </row>
    <row r="100" spans="2:7" ht="15.75" customHeight="1">
      <c r="B100" s="2"/>
      <c r="C100" s="2" t="s">
        <v>11</v>
      </c>
      <c r="D100" s="2">
        <v>4</v>
      </c>
      <c r="E100" s="2">
        <v>1</v>
      </c>
      <c r="F100" s="2">
        <v>0</v>
      </c>
      <c r="G100" s="2">
        <v>0</v>
      </c>
    </row>
    <row r="101" spans="2:7" ht="15.75" customHeight="1">
      <c r="B101" s="2"/>
      <c r="C101" s="2" t="s">
        <v>15</v>
      </c>
      <c r="D101" s="2">
        <v>24</v>
      </c>
      <c r="E101" s="2">
        <v>28</v>
      </c>
      <c r="F101" s="2">
        <v>3</v>
      </c>
      <c r="G101" s="2">
        <v>4</v>
      </c>
    </row>
    <row r="102" spans="2:7" ht="15.75" customHeight="1"/>
    <row r="103" spans="2:7" ht="15.75" customHeight="1">
      <c r="B103" s="1"/>
      <c r="C103" s="1"/>
      <c r="D103" s="1" t="s">
        <v>0</v>
      </c>
      <c r="E103" s="1"/>
      <c r="F103" s="1" t="s">
        <v>1</v>
      </c>
      <c r="G103" s="1"/>
    </row>
    <row r="104" spans="2:7" ht="15.75" customHeight="1">
      <c r="B104" s="1" t="s">
        <v>27</v>
      </c>
      <c r="C104" s="1"/>
      <c r="D104" s="1" t="s">
        <v>3</v>
      </c>
      <c r="E104" s="1" t="s">
        <v>4</v>
      </c>
      <c r="F104" s="1" t="s">
        <v>3</v>
      </c>
      <c r="G104" s="1" t="s">
        <v>4</v>
      </c>
    </row>
    <row r="105" spans="2:7" ht="15.75" customHeight="1">
      <c r="B105" s="2" t="s">
        <v>28</v>
      </c>
      <c r="C105" s="2" t="s">
        <v>6</v>
      </c>
      <c r="D105" s="3">
        <v>3.3333333333333335</v>
      </c>
      <c r="E105" s="3">
        <v>9.3333333333333339</v>
      </c>
      <c r="F105" s="3">
        <v>0.66666666666666663</v>
      </c>
      <c r="G105" s="3">
        <v>2.3333333333333335</v>
      </c>
    </row>
    <row r="106" spans="2:7" ht="15.75" customHeight="1">
      <c r="B106" s="2"/>
      <c r="C106" s="2" t="s">
        <v>7</v>
      </c>
      <c r="D106" s="3">
        <v>12</v>
      </c>
      <c r="E106" s="3">
        <v>3.6666666666666665</v>
      </c>
      <c r="F106" s="3">
        <v>7.333333333333333</v>
      </c>
      <c r="G106" s="3">
        <v>0.66666666666666663</v>
      </c>
    </row>
    <row r="107" spans="2:7" ht="15.75" customHeight="1">
      <c r="B107" s="2"/>
      <c r="C107" s="2" t="s">
        <v>8</v>
      </c>
      <c r="D107" s="3">
        <v>1.3333333333333333</v>
      </c>
      <c r="E107" s="3">
        <v>5</v>
      </c>
      <c r="F107" s="3">
        <v>0.33333333333333331</v>
      </c>
      <c r="G107" s="3">
        <v>0</v>
      </c>
    </row>
    <row r="108" spans="2:7" ht="15.75" customHeight="1">
      <c r="B108" s="2"/>
      <c r="C108" s="2" t="s">
        <v>9</v>
      </c>
      <c r="D108" s="3">
        <v>6.333333333333333</v>
      </c>
      <c r="E108" s="3">
        <v>1</v>
      </c>
      <c r="F108" s="3">
        <v>1</v>
      </c>
      <c r="G108" s="3">
        <v>0</v>
      </c>
    </row>
    <row r="109" spans="2:7" ht="15.75" customHeight="1">
      <c r="B109" s="2"/>
      <c r="C109" s="2" t="s">
        <v>10</v>
      </c>
      <c r="D109" s="3">
        <v>0.33333333333333331</v>
      </c>
      <c r="E109" s="3">
        <v>0.66666666666666663</v>
      </c>
      <c r="F109" s="3">
        <v>0.33333333333333331</v>
      </c>
      <c r="G109" s="3">
        <v>0</v>
      </c>
    </row>
    <row r="110" spans="2:7" ht="15.75" customHeight="1">
      <c r="B110" s="2"/>
      <c r="C110" s="2" t="s">
        <v>11</v>
      </c>
      <c r="D110" s="3">
        <v>0.33333333333333331</v>
      </c>
      <c r="E110" s="3">
        <v>0.66666666666666663</v>
      </c>
      <c r="F110" s="3">
        <v>0.33333333333333331</v>
      </c>
      <c r="G110" s="3">
        <v>0</v>
      </c>
    </row>
    <row r="111" spans="2:7" ht="15.75" customHeight="1">
      <c r="B111" s="2"/>
      <c r="C111" s="2" t="s">
        <v>15</v>
      </c>
      <c r="D111" s="3">
        <v>24</v>
      </c>
      <c r="E111" s="3">
        <v>16</v>
      </c>
      <c r="F111" s="3">
        <v>4</v>
      </c>
      <c r="G111" s="3">
        <v>3.3333333333333335</v>
      </c>
    </row>
    <row r="112" spans="2:7" ht="15.75" customHeight="1"/>
    <row r="113" spans="2:7" ht="15.75" customHeight="1">
      <c r="B113" s="1"/>
      <c r="C113" s="1"/>
      <c r="D113" s="1" t="s">
        <v>0</v>
      </c>
      <c r="E113" s="1"/>
      <c r="F113" s="1" t="s">
        <v>1</v>
      </c>
      <c r="G113" s="1"/>
    </row>
    <row r="114" spans="2:7" ht="15.75" customHeight="1">
      <c r="B114" s="1" t="s">
        <v>13</v>
      </c>
      <c r="C114" s="1"/>
      <c r="D114" s="1" t="s">
        <v>3</v>
      </c>
      <c r="E114" s="1" t="s">
        <v>4</v>
      </c>
      <c r="F114" s="1" t="s">
        <v>3</v>
      </c>
      <c r="G114" s="1" t="s">
        <v>4</v>
      </c>
    </row>
    <row r="115" spans="2:7" ht="15.75" customHeight="1">
      <c r="B115" s="2" t="s">
        <v>29</v>
      </c>
      <c r="C115" s="2" t="s">
        <v>6</v>
      </c>
      <c r="D115" s="2">
        <v>6</v>
      </c>
      <c r="E115" s="2">
        <v>3</v>
      </c>
      <c r="F115" s="2">
        <v>1</v>
      </c>
      <c r="G115" s="2">
        <v>0</v>
      </c>
    </row>
    <row r="116" spans="2:7" ht="15.75" customHeight="1">
      <c r="B116" s="2"/>
      <c r="C116" s="2" t="s">
        <v>7</v>
      </c>
      <c r="D116" s="2">
        <v>17.5</v>
      </c>
      <c r="E116" s="2">
        <v>22.5</v>
      </c>
      <c r="F116" s="2">
        <v>5</v>
      </c>
      <c r="G116" s="2">
        <v>4</v>
      </c>
    </row>
    <row r="117" spans="2:7" ht="15.75" customHeight="1">
      <c r="B117" s="2"/>
      <c r="C117" s="2" t="s">
        <v>8</v>
      </c>
      <c r="D117" s="2">
        <v>3</v>
      </c>
      <c r="E117" s="2">
        <v>0.5</v>
      </c>
      <c r="F117" s="2">
        <v>0.5</v>
      </c>
      <c r="G117" s="2">
        <v>0</v>
      </c>
    </row>
    <row r="118" spans="2:7" ht="15.75" customHeight="1">
      <c r="B118" s="2"/>
      <c r="C118" s="2" t="s">
        <v>9</v>
      </c>
      <c r="D118" s="2">
        <v>6.5</v>
      </c>
      <c r="E118" s="2">
        <v>8</v>
      </c>
      <c r="F118" s="2">
        <v>1</v>
      </c>
      <c r="G118" s="2">
        <v>1</v>
      </c>
    </row>
    <row r="119" spans="2:7" ht="15.75" customHeight="1">
      <c r="B119" s="2"/>
      <c r="C119" s="2" t="s">
        <v>10</v>
      </c>
      <c r="D119" s="2">
        <v>1</v>
      </c>
      <c r="E119" s="2">
        <v>0.5</v>
      </c>
      <c r="F119" s="2">
        <v>0.5</v>
      </c>
      <c r="G119" s="2">
        <v>0</v>
      </c>
    </row>
    <row r="120" spans="2:7" ht="15.75" customHeight="1">
      <c r="B120" s="2"/>
      <c r="C120" s="2" t="s">
        <v>11</v>
      </c>
      <c r="D120" s="2">
        <v>0.5</v>
      </c>
      <c r="E120" s="2">
        <v>0</v>
      </c>
      <c r="F120" s="2">
        <v>0.5</v>
      </c>
      <c r="G120" s="2">
        <v>0</v>
      </c>
    </row>
    <row r="121" spans="2:7" ht="15.75" customHeight="1">
      <c r="B121" s="2"/>
      <c r="C121" s="2" t="s">
        <v>12</v>
      </c>
      <c r="D121" s="2">
        <v>18</v>
      </c>
      <c r="E121" s="2">
        <v>22</v>
      </c>
      <c r="F121" s="2">
        <v>2</v>
      </c>
      <c r="G121" s="2">
        <v>2.5</v>
      </c>
    </row>
    <row r="122" spans="2:7" ht="15.75" customHeight="1"/>
    <row r="123" spans="2:7" ht="15.75" customHeight="1">
      <c r="B123" s="1"/>
      <c r="C123" s="1"/>
      <c r="D123" s="1" t="s">
        <v>0</v>
      </c>
      <c r="E123" s="1"/>
      <c r="F123" s="1" t="s">
        <v>1</v>
      </c>
      <c r="G123" s="1"/>
    </row>
    <row r="124" spans="2:7" ht="15.75" customHeight="1">
      <c r="B124" s="1" t="s">
        <v>22</v>
      </c>
      <c r="C124" s="1"/>
      <c r="D124" s="1" t="s">
        <v>3</v>
      </c>
      <c r="E124" s="1" t="s">
        <v>4</v>
      </c>
      <c r="F124" s="1" t="s">
        <v>3</v>
      </c>
      <c r="G124" s="1" t="s">
        <v>4</v>
      </c>
    </row>
    <row r="125" spans="2:7" ht="15.75" customHeight="1">
      <c r="B125" s="2" t="s">
        <v>30</v>
      </c>
      <c r="C125" s="2" t="s">
        <v>6</v>
      </c>
      <c r="D125" s="3">
        <v>7.666666666666667</v>
      </c>
      <c r="E125" s="3">
        <v>18</v>
      </c>
      <c r="F125" s="3">
        <v>4.666666666666667</v>
      </c>
      <c r="G125" s="3">
        <v>8</v>
      </c>
    </row>
    <row r="126" spans="2:7" ht="15.75" customHeight="1">
      <c r="B126" s="2"/>
      <c r="C126" s="2" t="s">
        <v>7</v>
      </c>
      <c r="D126" s="3">
        <v>34.666666666666664</v>
      </c>
      <c r="E126" s="3">
        <v>18</v>
      </c>
      <c r="F126" s="3">
        <v>4.666666666666667</v>
      </c>
      <c r="G126" s="3">
        <v>2.3333333333333335</v>
      </c>
    </row>
    <row r="127" spans="2:7" ht="15.75" customHeight="1">
      <c r="B127" s="2"/>
      <c r="C127" s="2" t="s">
        <v>8</v>
      </c>
      <c r="D127" s="3">
        <v>4.333333333333333</v>
      </c>
      <c r="E127" s="3">
        <v>4.333333333333333</v>
      </c>
      <c r="F127" s="3">
        <v>0.33333333333333331</v>
      </c>
      <c r="G127" s="3">
        <v>0.33333333333333331</v>
      </c>
    </row>
    <row r="128" spans="2:7" ht="15.75" customHeight="1">
      <c r="B128" s="2"/>
      <c r="C128" s="2" t="s">
        <v>9</v>
      </c>
      <c r="D128" s="3">
        <v>11.333333333333334</v>
      </c>
      <c r="E128" s="3">
        <v>7</v>
      </c>
      <c r="F128" s="3">
        <v>0.66666666666666663</v>
      </c>
      <c r="G128" s="3">
        <v>0.66666666666666663</v>
      </c>
    </row>
    <row r="129" spans="2:7" ht="15.75" customHeight="1">
      <c r="B129" s="2"/>
      <c r="C129" s="2" t="s">
        <v>10</v>
      </c>
      <c r="D129" s="3">
        <v>2</v>
      </c>
      <c r="E129" s="3">
        <v>1.6666666666666667</v>
      </c>
      <c r="F129" s="3">
        <v>0.66666666666666663</v>
      </c>
      <c r="G129" s="3">
        <v>0.33333333333333331</v>
      </c>
    </row>
    <row r="130" spans="2:7" ht="15.75" customHeight="1">
      <c r="B130" s="2"/>
      <c r="C130" s="2" t="s">
        <v>11</v>
      </c>
      <c r="D130" s="3">
        <v>1.3333333333333333</v>
      </c>
      <c r="E130" s="3">
        <v>1</v>
      </c>
      <c r="F130" s="3">
        <v>0</v>
      </c>
      <c r="G130" s="3">
        <v>0</v>
      </c>
    </row>
    <row r="131" spans="2:7" ht="15.75" customHeight="1">
      <c r="B131" s="2"/>
      <c r="C131" s="2" t="s">
        <v>12</v>
      </c>
      <c r="D131" s="3">
        <v>32</v>
      </c>
      <c r="E131" s="3">
        <v>27.666666666666668</v>
      </c>
      <c r="F131" s="3">
        <v>4.666666666666667</v>
      </c>
      <c r="G131" s="3">
        <v>7.666666666666667</v>
      </c>
    </row>
    <row r="132" spans="2:7" ht="15.75" customHeight="1"/>
    <row r="133" spans="2:7" ht="15.75" customHeight="1">
      <c r="B133" s="1"/>
      <c r="C133" s="1"/>
      <c r="D133" s="1" t="s">
        <v>0</v>
      </c>
      <c r="E133" s="1"/>
      <c r="F133" s="1" t="s">
        <v>1</v>
      </c>
      <c r="G133" s="1"/>
    </row>
    <row r="134" spans="2:7" ht="15.75" customHeight="1">
      <c r="B134" s="1" t="s">
        <v>27</v>
      </c>
      <c r="C134" s="1"/>
      <c r="D134" s="1" t="s">
        <v>3</v>
      </c>
      <c r="E134" s="1" t="s">
        <v>4</v>
      </c>
      <c r="F134" s="1" t="s">
        <v>3</v>
      </c>
      <c r="G134" s="1" t="s">
        <v>4</v>
      </c>
    </row>
    <row r="135" spans="2:7" ht="15.75" customHeight="1">
      <c r="B135" s="2" t="s">
        <v>31</v>
      </c>
      <c r="C135" s="2" t="s">
        <v>6</v>
      </c>
      <c r="D135" s="2">
        <v>8.5</v>
      </c>
      <c r="E135" s="2">
        <v>3</v>
      </c>
      <c r="F135" s="2">
        <v>2</v>
      </c>
      <c r="G135" s="2">
        <v>1</v>
      </c>
    </row>
    <row r="136" spans="2:7" ht="15.75" customHeight="1">
      <c r="B136" s="2"/>
      <c r="C136" s="2" t="s">
        <v>7</v>
      </c>
      <c r="D136" s="2">
        <v>28.5</v>
      </c>
      <c r="E136" s="2">
        <v>19</v>
      </c>
      <c r="F136" s="2">
        <v>11</v>
      </c>
      <c r="G136" s="2">
        <v>10</v>
      </c>
    </row>
    <row r="137" spans="2:7" ht="15.75" customHeight="1">
      <c r="B137" s="2"/>
      <c r="C137" s="2" t="s">
        <v>8</v>
      </c>
      <c r="D137" s="2">
        <v>4.5</v>
      </c>
      <c r="E137" s="2">
        <v>1.5</v>
      </c>
      <c r="F137" s="2">
        <v>0</v>
      </c>
      <c r="G137" s="2">
        <v>0.5</v>
      </c>
    </row>
    <row r="138" spans="2:7" ht="15.75" customHeight="1">
      <c r="B138" s="2"/>
      <c r="C138" s="2" t="s">
        <v>9</v>
      </c>
      <c r="D138" s="2">
        <v>7</v>
      </c>
      <c r="E138" s="2">
        <v>1.5</v>
      </c>
      <c r="F138" s="2">
        <v>1</v>
      </c>
      <c r="G138" s="2">
        <v>1.5</v>
      </c>
    </row>
    <row r="139" spans="2:7" ht="15.75" customHeight="1">
      <c r="B139" s="2"/>
      <c r="C139" s="2" t="s">
        <v>10</v>
      </c>
      <c r="D139" s="2">
        <v>2.5</v>
      </c>
      <c r="E139" s="2">
        <v>0</v>
      </c>
      <c r="F139" s="2">
        <v>0.5</v>
      </c>
      <c r="G139" s="2">
        <v>0.5</v>
      </c>
    </row>
    <row r="140" spans="2:7" ht="15.75" customHeight="1">
      <c r="B140" s="2"/>
      <c r="C140" s="2" t="s">
        <v>11</v>
      </c>
      <c r="D140" s="2">
        <v>2</v>
      </c>
      <c r="E140" s="2">
        <v>0</v>
      </c>
      <c r="F140" s="2">
        <v>0</v>
      </c>
      <c r="G140" s="2">
        <v>0.5</v>
      </c>
    </row>
    <row r="141" spans="2:7" ht="15.75" customHeight="1">
      <c r="B141" s="2"/>
      <c r="C141" s="2" t="s">
        <v>12</v>
      </c>
      <c r="D141" s="2">
        <v>17</v>
      </c>
      <c r="E141" s="2">
        <v>15.5</v>
      </c>
      <c r="F141" s="2">
        <v>2.5</v>
      </c>
      <c r="G141" s="2">
        <v>3</v>
      </c>
    </row>
    <row r="142" spans="2:7" ht="15.75" customHeight="1"/>
    <row r="143" spans="2:7" ht="15.75" customHeight="1">
      <c r="B143" s="1"/>
      <c r="C143" s="1"/>
      <c r="D143" s="1" t="s">
        <v>0</v>
      </c>
      <c r="E143" s="1"/>
      <c r="F143" s="1" t="s">
        <v>1</v>
      </c>
      <c r="G143" s="1"/>
    </row>
    <row r="144" spans="2:7" ht="15.75" customHeight="1">
      <c r="B144" s="1" t="s">
        <v>27</v>
      </c>
      <c r="C144" s="1"/>
      <c r="D144" s="1" t="s">
        <v>3</v>
      </c>
      <c r="E144" s="1" t="s">
        <v>4</v>
      </c>
      <c r="F144" s="1" t="s">
        <v>3</v>
      </c>
      <c r="G144" s="1" t="s">
        <v>4</v>
      </c>
    </row>
    <row r="145" spans="2:7" ht="15.75" customHeight="1">
      <c r="B145" s="2" t="s">
        <v>32</v>
      </c>
      <c r="C145" s="2" t="s">
        <v>6</v>
      </c>
      <c r="D145" s="2">
        <v>8.5</v>
      </c>
      <c r="E145" s="2">
        <v>1.5</v>
      </c>
      <c r="F145" s="2">
        <v>0</v>
      </c>
      <c r="G145" s="2">
        <v>0</v>
      </c>
    </row>
    <row r="146" spans="2:7" ht="15.75" customHeight="1">
      <c r="B146" s="2"/>
      <c r="C146" s="2" t="s">
        <v>7</v>
      </c>
      <c r="D146" s="2">
        <v>36</v>
      </c>
      <c r="E146" s="2">
        <v>14</v>
      </c>
      <c r="F146" s="2">
        <v>21.5</v>
      </c>
      <c r="G146" s="2">
        <v>7</v>
      </c>
    </row>
    <row r="147" spans="2:7" ht="15.75" customHeight="1">
      <c r="B147" s="2"/>
      <c r="C147" s="2" t="s">
        <v>8</v>
      </c>
      <c r="D147" s="2">
        <v>3.5</v>
      </c>
      <c r="E147" s="2">
        <v>0.5</v>
      </c>
      <c r="F147" s="2">
        <v>0</v>
      </c>
      <c r="G147" s="2">
        <v>0</v>
      </c>
    </row>
    <row r="148" spans="2:7" ht="15.75" customHeight="1">
      <c r="B148" s="2"/>
      <c r="C148" s="2" t="s">
        <v>9</v>
      </c>
      <c r="D148" s="2">
        <v>6.5</v>
      </c>
      <c r="E148" s="2">
        <v>3</v>
      </c>
      <c r="F148" s="2">
        <v>2.5</v>
      </c>
      <c r="G148" s="2">
        <v>1</v>
      </c>
    </row>
    <row r="149" spans="2:7" ht="15.75" customHeight="1">
      <c r="B149" s="2"/>
      <c r="C149" s="2" t="s">
        <v>10</v>
      </c>
      <c r="D149" s="2">
        <v>5</v>
      </c>
      <c r="E149" s="2">
        <v>1.5</v>
      </c>
      <c r="F149" s="2">
        <v>0</v>
      </c>
      <c r="G149" s="2">
        <v>0</v>
      </c>
    </row>
    <row r="150" spans="2:7" ht="15.75" customHeight="1">
      <c r="B150" s="2"/>
      <c r="C150" s="2" t="s">
        <v>11</v>
      </c>
      <c r="D150" s="2">
        <v>3</v>
      </c>
      <c r="E150" s="2">
        <v>0.5</v>
      </c>
      <c r="F150" s="2">
        <v>0</v>
      </c>
      <c r="G150" s="2">
        <v>0</v>
      </c>
    </row>
    <row r="151" spans="2:7" ht="15.75" customHeight="1">
      <c r="B151" s="2"/>
      <c r="C151" s="2" t="s">
        <v>12</v>
      </c>
      <c r="D151" s="2">
        <v>22</v>
      </c>
      <c r="E151" s="2">
        <v>22.5</v>
      </c>
      <c r="F151" s="2">
        <v>4</v>
      </c>
      <c r="G151" s="2">
        <v>5</v>
      </c>
    </row>
    <row r="152" spans="2:7" ht="15.75" customHeight="1"/>
    <row r="153" spans="2:7" ht="15.75" customHeight="1">
      <c r="B153" s="1"/>
      <c r="C153" s="1"/>
      <c r="D153" s="1" t="s">
        <v>0</v>
      </c>
      <c r="E153" s="1"/>
      <c r="F153" s="1" t="s">
        <v>1</v>
      </c>
      <c r="G153" s="1"/>
    </row>
    <row r="154" spans="2:7" ht="15.75" customHeight="1">
      <c r="B154" s="1" t="s">
        <v>27</v>
      </c>
      <c r="C154" s="1"/>
      <c r="D154" s="1" t="s">
        <v>3</v>
      </c>
      <c r="E154" s="1" t="s">
        <v>4</v>
      </c>
      <c r="F154" s="1" t="s">
        <v>3</v>
      </c>
      <c r="G154" s="1" t="s">
        <v>4</v>
      </c>
    </row>
    <row r="155" spans="2:7" ht="15.75" customHeight="1">
      <c r="B155" s="2" t="s">
        <v>33</v>
      </c>
      <c r="C155" s="2" t="s">
        <v>6</v>
      </c>
      <c r="D155" s="2">
        <v>9</v>
      </c>
      <c r="E155" s="2">
        <v>2</v>
      </c>
      <c r="F155" s="2">
        <v>1</v>
      </c>
      <c r="G155" s="2">
        <v>0</v>
      </c>
    </row>
    <row r="156" spans="2:7" ht="15.75" customHeight="1">
      <c r="B156" s="2"/>
      <c r="C156" s="2" t="s">
        <v>7</v>
      </c>
      <c r="D156" s="2">
        <v>26.5</v>
      </c>
      <c r="E156" s="2">
        <v>19</v>
      </c>
      <c r="F156" s="2">
        <v>19</v>
      </c>
      <c r="G156" s="2">
        <v>6</v>
      </c>
    </row>
    <row r="157" spans="2:7" ht="15.75" customHeight="1">
      <c r="B157" s="2"/>
      <c r="C157" s="2" t="s">
        <v>8</v>
      </c>
      <c r="D157" s="2">
        <v>2</v>
      </c>
      <c r="E157" s="2">
        <v>1.5</v>
      </c>
      <c r="F157" s="2">
        <v>0</v>
      </c>
      <c r="G157" s="2">
        <v>0</v>
      </c>
    </row>
    <row r="158" spans="2:7" ht="15.75" customHeight="1">
      <c r="B158" s="2"/>
      <c r="C158" s="2" t="s">
        <v>9</v>
      </c>
      <c r="D158" s="2">
        <v>5</v>
      </c>
      <c r="E158" s="2">
        <v>3</v>
      </c>
      <c r="F158" s="2">
        <v>0</v>
      </c>
      <c r="G158" s="2">
        <v>0</v>
      </c>
    </row>
    <row r="159" spans="2:7" ht="15.75" customHeight="1">
      <c r="B159" s="2"/>
      <c r="C159" s="2" t="s">
        <v>10</v>
      </c>
      <c r="D159" s="2">
        <v>5</v>
      </c>
      <c r="E159" s="2">
        <v>0.5</v>
      </c>
      <c r="F159" s="2">
        <v>1</v>
      </c>
      <c r="G159" s="2">
        <v>0</v>
      </c>
    </row>
    <row r="160" spans="2:7" ht="15.75" customHeight="1">
      <c r="B160" s="2"/>
      <c r="C160" s="2" t="s">
        <v>11</v>
      </c>
      <c r="D160" s="2">
        <v>1.5</v>
      </c>
      <c r="E160" s="2">
        <v>0.5</v>
      </c>
      <c r="F160" s="2">
        <v>0</v>
      </c>
      <c r="G160" s="2">
        <v>0</v>
      </c>
    </row>
    <row r="161" spans="2:7" ht="15.75" customHeight="1">
      <c r="B161" s="2"/>
      <c r="C161" s="2" t="s">
        <v>12</v>
      </c>
      <c r="D161" s="2">
        <v>19.5</v>
      </c>
      <c r="E161" s="2">
        <v>21.5</v>
      </c>
      <c r="F161" s="2">
        <v>1.5</v>
      </c>
      <c r="G161" s="2">
        <v>4.5</v>
      </c>
    </row>
    <row r="162" spans="2:7" ht="15.75" customHeight="1"/>
    <row r="163" spans="2:7" ht="15.75" customHeight="1">
      <c r="B163" s="1"/>
      <c r="C163" s="1"/>
      <c r="D163" s="1" t="s">
        <v>0</v>
      </c>
      <c r="E163" s="1"/>
      <c r="F163" s="1" t="s">
        <v>1</v>
      </c>
      <c r="G163" s="1"/>
    </row>
    <row r="164" spans="2:7" ht="15.75" customHeight="1">
      <c r="B164" s="1" t="s">
        <v>18</v>
      </c>
      <c r="C164" s="1"/>
      <c r="D164" s="1" t="s">
        <v>3</v>
      </c>
      <c r="E164" s="1" t="s">
        <v>4</v>
      </c>
      <c r="F164" s="1" t="s">
        <v>3</v>
      </c>
      <c r="G164" s="1" t="s">
        <v>4</v>
      </c>
    </row>
    <row r="165" spans="2:7" ht="15.75" customHeight="1">
      <c r="B165" s="2" t="s">
        <v>34</v>
      </c>
      <c r="C165" s="2" t="s">
        <v>6</v>
      </c>
      <c r="D165" s="2">
        <v>34</v>
      </c>
      <c r="E165" s="2">
        <v>12</v>
      </c>
      <c r="F165" s="2">
        <v>14.5</v>
      </c>
      <c r="G165" s="2">
        <v>9</v>
      </c>
    </row>
    <row r="166" spans="2:7" ht="15.75" customHeight="1">
      <c r="B166" s="2"/>
      <c r="C166" s="2" t="s">
        <v>7</v>
      </c>
      <c r="D166" s="2">
        <v>13</v>
      </c>
      <c r="E166" s="2">
        <v>3</v>
      </c>
      <c r="F166" s="2">
        <v>2.5</v>
      </c>
      <c r="G166" s="2">
        <v>0.5</v>
      </c>
    </row>
    <row r="167" spans="2:7" ht="15.75" customHeight="1">
      <c r="B167" s="2"/>
      <c r="C167" s="2" t="s">
        <v>8</v>
      </c>
      <c r="D167" s="2">
        <v>7</v>
      </c>
      <c r="E167" s="2">
        <v>2</v>
      </c>
      <c r="F167" s="2">
        <v>0</v>
      </c>
      <c r="G167" s="2">
        <v>0</v>
      </c>
    </row>
    <row r="168" spans="2:7" ht="15.75" customHeight="1">
      <c r="B168" s="2"/>
      <c r="C168" s="2" t="s">
        <v>9</v>
      </c>
      <c r="D168" s="2">
        <v>1.5</v>
      </c>
      <c r="E168" s="2">
        <v>0</v>
      </c>
      <c r="F168" s="2">
        <v>0</v>
      </c>
      <c r="G168" s="2">
        <v>0</v>
      </c>
    </row>
    <row r="169" spans="2:7" ht="15.75" customHeight="1">
      <c r="B169" s="2"/>
      <c r="C169" s="2" t="s">
        <v>10</v>
      </c>
      <c r="D169" s="2">
        <v>5.5</v>
      </c>
      <c r="E169" s="2">
        <v>1.5</v>
      </c>
      <c r="F169" s="2">
        <v>0.5</v>
      </c>
      <c r="G169" s="2">
        <v>0</v>
      </c>
    </row>
    <row r="170" spans="2:7" ht="15.75" customHeight="1">
      <c r="B170" s="2"/>
      <c r="C170" s="2" t="s">
        <v>11</v>
      </c>
      <c r="D170" s="2">
        <v>1.5</v>
      </c>
      <c r="E170" s="2">
        <v>0</v>
      </c>
      <c r="F170" s="2">
        <v>0</v>
      </c>
      <c r="G170" s="2">
        <v>0</v>
      </c>
    </row>
    <row r="171" spans="2:7" ht="15.75" customHeight="1">
      <c r="B171" s="2"/>
      <c r="C171" s="2" t="s">
        <v>12</v>
      </c>
      <c r="D171" s="2">
        <v>19</v>
      </c>
      <c r="E171" s="2">
        <v>15.5</v>
      </c>
      <c r="F171" s="2">
        <v>1</v>
      </c>
      <c r="G171" s="2">
        <v>0.5</v>
      </c>
    </row>
    <row r="172" spans="2:7" ht="15.75" customHeight="1"/>
    <row r="173" spans="2:7" ht="15.75" customHeight="1">
      <c r="B173" s="1"/>
      <c r="C173" s="1"/>
      <c r="D173" s="1" t="s">
        <v>0</v>
      </c>
      <c r="E173" s="1"/>
      <c r="F173" s="1" t="s">
        <v>1</v>
      </c>
      <c r="G173" s="1"/>
    </row>
    <row r="174" spans="2:7" ht="15.75" customHeight="1">
      <c r="B174" s="1" t="s">
        <v>18</v>
      </c>
      <c r="C174" s="1"/>
      <c r="D174" s="1" t="s">
        <v>3</v>
      </c>
      <c r="E174" s="1" t="s">
        <v>4</v>
      </c>
      <c r="F174" s="1" t="s">
        <v>3</v>
      </c>
      <c r="G174" s="1" t="s">
        <v>4</v>
      </c>
    </row>
    <row r="175" spans="2:7" ht="15.75" customHeight="1">
      <c r="B175" s="2" t="s">
        <v>35</v>
      </c>
      <c r="C175" s="2" t="s">
        <v>6</v>
      </c>
      <c r="D175" s="3">
        <v>12.666666666666666</v>
      </c>
      <c r="E175" s="3">
        <v>12</v>
      </c>
      <c r="F175" s="3">
        <v>8.3333333333333339</v>
      </c>
      <c r="G175" s="3">
        <v>3.3333333333333335</v>
      </c>
    </row>
    <row r="176" spans="2:7" ht="15.75" customHeight="1">
      <c r="B176" s="2"/>
      <c r="C176" s="2" t="s">
        <v>7</v>
      </c>
      <c r="D176" s="3">
        <v>11.666666666666666</v>
      </c>
      <c r="E176" s="3">
        <v>2.3333333333333335</v>
      </c>
      <c r="F176" s="3">
        <v>3.3333333333333335</v>
      </c>
      <c r="G176" s="3">
        <v>0.66666666666666663</v>
      </c>
    </row>
    <row r="177" spans="2:7" ht="15.75" customHeight="1">
      <c r="B177" s="2"/>
      <c r="C177" s="2" t="s">
        <v>8</v>
      </c>
      <c r="D177" s="3">
        <v>4</v>
      </c>
      <c r="E177" s="3">
        <v>3.6666666666666665</v>
      </c>
      <c r="F177" s="3">
        <v>0.33333333333333331</v>
      </c>
      <c r="G177" s="3">
        <v>0.33333333333333331</v>
      </c>
    </row>
    <row r="178" spans="2:7" ht="15.75" customHeight="1">
      <c r="B178" s="2"/>
      <c r="C178" s="2" t="s">
        <v>9</v>
      </c>
      <c r="D178" s="3">
        <v>4</v>
      </c>
      <c r="E178" s="3">
        <v>0.66666666666666663</v>
      </c>
      <c r="F178" s="3">
        <v>0.33333333333333331</v>
      </c>
      <c r="G178" s="3">
        <v>0</v>
      </c>
    </row>
    <row r="179" spans="2:7" ht="15.75" customHeight="1">
      <c r="B179" s="2"/>
      <c r="C179" s="2" t="s">
        <v>10</v>
      </c>
      <c r="D179" s="3">
        <v>0.66666666666666663</v>
      </c>
      <c r="E179" s="3">
        <v>0</v>
      </c>
      <c r="F179" s="3">
        <v>0.33333333333333331</v>
      </c>
      <c r="G179" s="3">
        <v>0</v>
      </c>
    </row>
    <row r="180" spans="2:7" ht="15.75" customHeight="1">
      <c r="B180" s="2"/>
      <c r="C180" s="2" t="s">
        <v>11</v>
      </c>
      <c r="D180" s="3">
        <v>0.33333333333333331</v>
      </c>
      <c r="E180" s="3">
        <v>0</v>
      </c>
      <c r="F180" s="3">
        <v>0.33333333333333331</v>
      </c>
      <c r="G180" s="3">
        <v>0</v>
      </c>
    </row>
    <row r="181" spans="2:7" ht="15.75" customHeight="1">
      <c r="B181" s="2"/>
      <c r="C181" s="2" t="s">
        <v>12</v>
      </c>
      <c r="D181" s="3">
        <v>19.666666666666668</v>
      </c>
      <c r="E181" s="3">
        <v>19.666666666666668</v>
      </c>
      <c r="F181" s="3">
        <v>3</v>
      </c>
      <c r="G181" s="3">
        <v>2.6666666666666665</v>
      </c>
    </row>
    <row r="182" spans="2:7" ht="15.75" customHeight="1"/>
    <row r="183" spans="2:7" ht="15.75" customHeight="1">
      <c r="B183" s="1"/>
      <c r="C183" s="1"/>
      <c r="D183" s="1" t="s">
        <v>0</v>
      </c>
      <c r="E183" s="1"/>
      <c r="F183" s="1" t="s">
        <v>1</v>
      </c>
      <c r="G183" s="1"/>
    </row>
    <row r="184" spans="2:7" ht="15.75" customHeight="1">
      <c r="B184" s="1" t="s">
        <v>16</v>
      </c>
      <c r="C184" s="1"/>
      <c r="D184" s="1" t="s">
        <v>3</v>
      </c>
      <c r="E184" s="1" t="s">
        <v>4</v>
      </c>
      <c r="F184" s="1" t="s">
        <v>3</v>
      </c>
      <c r="G184" s="1" t="s">
        <v>4</v>
      </c>
    </row>
    <row r="185" spans="2:7" ht="15.75" customHeight="1">
      <c r="B185" s="2" t="s">
        <v>36</v>
      </c>
      <c r="C185" s="2" t="s">
        <v>6</v>
      </c>
      <c r="D185" s="2">
        <v>23</v>
      </c>
      <c r="E185" s="2">
        <v>19.5</v>
      </c>
      <c r="F185" s="2">
        <v>14.5</v>
      </c>
      <c r="G185" s="2">
        <v>19.5</v>
      </c>
    </row>
    <row r="186" spans="2:7" ht="15.75" customHeight="1">
      <c r="B186" s="2"/>
      <c r="C186" s="2" t="s">
        <v>7</v>
      </c>
      <c r="D186" s="2">
        <v>10</v>
      </c>
      <c r="E186" s="2">
        <v>9</v>
      </c>
      <c r="F186" s="2">
        <v>8</v>
      </c>
      <c r="G186" s="2">
        <v>7</v>
      </c>
    </row>
    <row r="187" spans="2:7" ht="15.75" customHeight="1">
      <c r="B187" s="2"/>
      <c r="C187" s="2" t="s">
        <v>8</v>
      </c>
      <c r="D187" s="2">
        <v>5</v>
      </c>
      <c r="E187" s="2">
        <v>5.5</v>
      </c>
      <c r="F187" s="2">
        <v>1</v>
      </c>
      <c r="G187" s="2">
        <v>1</v>
      </c>
    </row>
    <row r="188" spans="2:7" ht="15.75" customHeight="1">
      <c r="B188" s="2"/>
      <c r="C188" s="2" t="s">
        <v>9</v>
      </c>
      <c r="D188" s="2">
        <v>1.5</v>
      </c>
      <c r="E188" s="2">
        <v>3</v>
      </c>
      <c r="F188" s="2">
        <v>1</v>
      </c>
      <c r="G188" s="2">
        <v>0</v>
      </c>
    </row>
    <row r="189" spans="2:7" ht="15.75" customHeight="1">
      <c r="B189" s="2"/>
      <c r="C189" s="2" t="s">
        <v>10</v>
      </c>
      <c r="D189" s="2">
        <v>4.5</v>
      </c>
      <c r="E189" s="2">
        <v>5</v>
      </c>
      <c r="F189" s="2">
        <v>4.5</v>
      </c>
      <c r="G189" s="2">
        <v>5.5</v>
      </c>
    </row>
    <row r="190" spans="2:7" ht="15.75" customHeight="1">
      <c r="B190" s="2"/>
      <c r="C190" s="2" t="s">
        <v>11</v>
      </c>
      <c r="D190" s="2">
        <v>0.5</v>
      </c>
      <c r="E190" s="2">
        <v>2</v>
      </c>
      <c r="F190" s="2">
        <v>0</v>
      </c>
      <c r="G190" s="2">
        <v>0</v>
      </c>
    </row>
    <row r="191" spans="2:7" ht="15.75" customHeight="1">
      <c r="B191" s="2"/>
      <c r="C191" s="2" t="s">
        <v>12</v>
      </c>
      <c r="D191" s="2">
        <v>23</v>
      </c>
      <c r="E191" s="2">
        <v>22.5</v>
      </c>
      <c r="F191" s="2">
        <v>4.5</v>
      </c>
      <c r="G191" s="2">
        <v>3.5</v>
      </c>
    </row>
    <row r="192" spans="2:7" ht="15.75" customHeight="1"/>
    <row r="193" spans="2:7" ht="15.75" customHeight="1">
      <c r="B193" s="1"/>
      <c r="C193" s="1"/>
      <c r="D193" s="1" t="s">
        <v>0</v>
      </c>
      <c r="E193" s="1"/>
      <c r="F193" s="1" t="s">
        <v>1</v>
      </c>
      <c r="G193" s="1"/>
    </row>
    <row r="194" spans="2:7" ht="15.75" customHeight="1">
      <c r="B194" s="1" t="s">
        <v>16</v>
      </c>
      <c r="C194" s="1"/>
      <c r="D194" s="1" t="s">
        <v>3</v>
      </c>
      <c r="E194" s="1" t="s">
        <v>4</v>
      </c>
      <c r="F194" s="1" t="s">
        <v>3</v>
      </c>
      <c r="G194" s="1" t="s">
        <v>4</v>
      </c>
    </row>
    <row r="195" spans="2:7" ht="15.75" customHeight="1">
      <c r="B195" s="2" t="s">
        <v>37</v>
      </c>
      <c r="C195" s="2" t="s">
        <v>6</v>
      </c>
      <c r="D195" s="2">
        <v>20</v>
      </c>
      <c r="E195" s="2">
        <v>13.5</v>
      </c>
      <c r="F195" s="2">
        <v>13</v>
      </c>
      <c r="G195" s="2">
        <v>9.5</v>
      </c>
    </row>
    <row r="196" spans="2:7" ht="15.75" customHeight="1">
      <c r="B196" s="2"/>
      <c r="C196" s="2" t="s">
        <v>7</v>
      </c>
      <c r="D196" s="2">
        <v>2.5</v>
      </c>
      <c r="E196" s="2">
        <v>1</v>
      </c>
      <c r="F196" s="2">
        <v>0.5</v>
      </c>
      <c r="G196" s="2">
        <v>0.5</v>
      </c>
    </row>
    <row r="197" spans="2:7" ht="15.75" customHeight="1">
      <c r="B197" s="2"/>
      <c r="C197" s="2" t="s">
        <v>8</v>
      </c>
      <c r="D197" s="2">
        <v>6</v>
      </c>
      <c r="E197" s="2">
        <v>2.5</v>
      </c>
      <c r="F197" s="2">
        <v>0.5</v>
      </c>
      <c r="G197" s="2">
        <v>0.5</v>
      </c>
    </row>
    <row r="198" spans="2:7" ht="15.75" customHeight="1">
      <c r="B198" s="2"/>
      <c r="C198" s="2" t="s">
        <v>9</v>
      </c>
      <c r="D198" s="2">
        <v>2</v>
      </c>
      <c r="E198" s="2">
        <v>0.5</v>
      </c>
      <c r="F198" s="2">
        <v>0</v>
      </c>
      <c r="G198" s="2">
        <v>0</v>
      </c>
    </row>
    <row r="199" spans="2:7" ht="15.75" customHeight="1">
      <c r="B199" s="2"/>
      <c r="C199" s="2" t="s">
        <v>10</v>
      </c>
      <c r="D199" s="2">
        <v>1</v>
      </c>
      <c r="E199" s="2">
        <v>0</v>
      </c>
      <c r="F199" s="2">
        <v>0</v>
      </c>
      <c r="G199" s="2">
        <v>0</v>
      </c>
    </row>
    <row r="200" spans="2:7" ht="15.75" customHeight="1">
      <c r="B200" s="2"/>
      <c r="C200" s="2" t="s">
        <v>11</v>
      </c>
      <c r="D200" s="2">
        <v>1</v>
      </c>
      <c r="E200" s="2">
        <v>0</v>
      </c>
      <c r="F200" s="2">
        <v>0</v>
      </c>
      <c r="G200" s="2">
        <v>0</v>
      </c>
    </row>
    <row r="201" spans="2:7" ht="15.75" customHeight="1">
      <c r="B201" s="2"/>
      <c r="C201" s="2" t="s">
        <v>12</v>
      </c>
      <c r="D201" s="2">
        <v>32.5</v>
      </c>
      <c r="E201" s="2">
        <v>34.5</v>
      </c>
      <c r="F201" s="2">
        <v>7</v>
      </c>
      <c r="G201" s="2">
        <v>3.5</v>
      </c>
    </row>
    <row r="202" spans="2:7" ht="15.75" customHeight="1"/>
    <row r="203" spans="2:7" ht="15.75" customHeight="1">
      <c r="B203" s="1"/>
      <c r="C203" s="1"/>
      <c r="D203" s="1" t="s">
        <v>0</v>
      </c>
      <c r="E203" s="1"/>
      <c r="F203" s="1" t="s">
        <v>1</v>
      </c>
      <c r="G203" s="1"/>
    </row>
    <row r="204" spans="2:7" ht="15.75" customHeight="1">
      <c r="B204" s="1" t="s">
        <v>13</v>
      </c>
      <c r="C204" s="1"/>
      <c r="D204" s="1" t="s">
        <v>3</v>
      </c>
      <c r="E204" s="1" t="s">
        <v>4</v>
      </c>
      <c r="F204" s="1" t="s">
        <v>3</v>
      </c>
      <c r="G204" s="1" t="s">
        <v>4</v>
      </c>
    </row>
    <row r="205" spans="2:7" ht="15.75" customHeight="1">
      <c r="B205" s="2" t="s">
        <v>38</v>
      </c>
      <c r="C205" s="2" t="s">
        <v>6</v>
      </c>
      <c r="D205" s="2">
        <v>18</v>
      </c>
      <c r="E205" s="2">
        <v>7</v>
      </c>
      <c r="F205" s="2">
        <v>10.5</v>
      </c>
      <c r="G205" s="2">
        <v>3.5</v>
      </c>
    </row>
    <row r="206" spans="2:7" ht="15.75" customHeight="1">
      <c r="B206" s="2"/>
      <c r="C206" s="2" t="s">
        <v>7</v>
      </c>
      <c r="D206" s="2">
        <v>12.5</v>
      </c>
      <c r="E206" s="2">
        <v>9.5</v>
      </c>
      <c r="F206" s="2">
        <v>3</v>
      </c>
      <c r="G206" s="2">
        <v>6</v>
      </c>
    </row>
    <row r="207" spans="2:7" ht="15.75" customHeight="1">
      <c r="B207" s="2"/>
      <c r="C207" s="2" t="s">
        <v>8</v>
      </c>
      <c r="D207" s="2">
        <v>4.5</v>
      </c>
      <c r="E207" s="2">
        <v>3</v>
      </c>
      <c r="F207" s="2">
        <v>0.5</v>
      </c>
      <c r="G207" s="2">
        <v>0.5</v>
      </c>
    </row>
    <row r="208" spans="2:7" ht="15.75" customHeight="1">
      <c r="B208" s="2"/>
      <c r="C208" s="2" t="s">
        <v>9</v>
      </c>
      <c r="D208" s="2">
        <v>4</v>
      </c>
      <c r="E208" s="2">
        <v>2.5</v>
      </c>
      <c r="F208" s="2">
        <v>0</v>
      </c>
      <c r="G208" s="2">
        <v>0.5</v>
      </c>
    </row>
    <row r="209" spans="2:7" ht="15.75" customHeight="1">
      <c r="B209" s="2"/>
      <c r="C209" s="2" t="s">
        <v>10</v>
      </c>
      <c r="D209" s="2">
        <v>2</v>
      </c>
      <c r="E209" s="2">
        <v>0</v>
      </c>
      <c r="F209" s="2">
        <v>0.5</v>
      </c>
      <c r="G209" s="2">
        <v>1.5</v>
      </c>
    </row>
    <row r="210" spans="2:7" ht="15.75" customHeight="1">
      <c r="B210" s="2"/>
      <c r="C210" s="2" t="s">
        <v>11</v>
      </c>
      <c r="D210" s="2">
        <v>0.5</v>
      </c>
      <c r="E210" s="2">
        <v>0</v>
      </c>
      <c r="F210" s="2">
        <v>0</v>
      </c>
      <c r="G210" s="2">
        <v>0</v>
      </c>
    </row>
    <row r="211" spans="2:7" ht="15.75" customHeight="1">
      <c r="B211" s="2"/>
      <c r="C211" s="2" t="s">
        <v>12</v>
      </c>
      <c r="D211" s="2">
        <v>23</v>
      </c>
      <c r="E211" s="2">
        <v>26</v>
      </c>
      <c r="F211" s="2">
        <v>4.5</v>
      </c>
      <c r="G211" s="2">
        <v>5</v>
      </c>
    </row>
    <row r="212" spans="2:7" ht="15.75" customHeight="1"/>
    <row r="213" spans="2:7" ht="15.75" customHeight="1">
      <c r="B213" s="1"/>
      <c r="C213" s="1"/>
      <c r="D213" s="1" t="s">
        <v>0</v>
      </c>
      <c r="E213" s="1"/>
      <c r="F213" s="1" t="s">
        <v>1</v>
      </c>
      <c r="G213" s="1"/>
    </row>
    <row r="214" spans="2:7" ht="15.75" customHeight="1">
      <c r="B214" s="1" t="s">
        <v>13</v>
      </c>
      <c r="C214" s="1"/>
      <c r="D214" s="1" t="s">
        <v>3</v>
      </c>
      <c r="E214" s="1" t="s">
        <v>4</v>
      </c>
      <c r="F214" s="1" t="s">
        <v>3</v>
      </c>
      <c r="G214" s="1" t="s">
        <v>4</v>
      </c>
    </row>
    <row r="215" spans="2:7" ht="15.75" customHeight="1">
      <c r="B215" s="2" t="s">
        <v>39</v>
      </c>
      <c r="C215" s="2" t="s">
        <v>6</v>
      </c>
      <c r="D215" s="3">
        <v>16.666666666666668</v>
      </c>
      <c r="E215" s="3">
        <v>3</v>
      </c>
      <c r="F215" s="3">
        <v>7.666666666666667</v>
      </c>
      <c r="G215" s="3">
        <v>0</v>
      </c>
    </row>
    <row r="216" spans="2:7" ht="15.75" customHeight="1">
      <c r="B216" s="2"/>
      <c r="C216" s="2" t="s">
        <v>7</v>
      </c>
      <c r="D216" s="3">
        <v>31.666666666666668</v>
      </c>
      <c r="E216" s="3">
        <v>15</v>
      </c>
      <c r="F216" s="3">
        <v>18.333333333333332</v>
      </c>
      <c r="G216" s="3">
        <v>7.666666666666667</v>
      </c>
    </row>
    <row r="217" spans="2:7" ht="15.75" customHeight="1">
      <c r="B217" s="2"/>
      <c r="C217" s="2" t="s">
        <v>8</v>
      </c>
      <c r="D217" s="3">
        <v>4.666666666666667</v>
      </c>
      <c r="E217" s="3">
        <v>2</v>
      </c>
      <c r="F217" s="3">
        <v>1.3333333333333333</v>
      </c>
      <c r="G217" s="3">
        <v>0</v>
      </c>
    </row>
    <row r="218" spans="2:7" ht="15.75" customHeight="1">
      <c r="B218" s="2"/>
      <c r="C218" s="2" t="s">
        <v>9</v>
      </c>
      <c r="D218" s="3">
        <v>5.333333333333333</v>
      </c>
      <c r="E218" s="3">
        <v>2</v>
      </c>
      <c r="F218" s="3">
        <v>1.3333333333333333</v>
      </c>
      <c r="G218" s="3">
        <v>0.33333333333333331</v>
      </c>
    </row>
    <row r="219" spans="2:7" ht="15.75" customHeight="1">
      <c r="B219" s="2"/>
      <c r="C219" s="2" t="s">
        <v>10</v>
      </c>
      <c r="D219" s="3">
        <v>7</v>
      </c>
      <c r="E219" s="3">
        <v>0.66666666666666663</v>
      </c>
      <c r="F219" s="3">
        <v>2.3333333333333335</v>
      </c>
      <c r="G219" s="3">
        <v>0</v>
      </c>
    </row>
    <row r="220" spans="2:7" ht="15.75" customHeight="1">
      <c r="B220" s="2"/>
      <c r="C220" s="2" t="s">
        <v>11</v>
      </c>
      <c r="D220" s="3">
        <v>3</v>
      </c>
      <c r="E220" s="3">
        <v>0</v>
      </c>
      <c r="F220" s="3">
        <v>0.66666666666666663</v>
      </c>
      <c r="G220" s="3">
        <v>0</v>
      </c>
    </row>
    <row r="221" spans="2:7" ht="15.75" customHeight="1">
      <c r="B221" s="2"/>
      <c r="C221" s="2" t="s">
        <v>12</v>
      </c>
      <c r="D221" s="3">
        <v>19</v>
      </c>
      <c r="E221" s="3">
        <v>18.333333333333332</v>
      </c>
      <c r="F221" s="3">
        <v>3.3333333333333335</v>
      </c>
      <c r="G221" s="3">
        <v>2.6666666666666665</v>
      </c>
    </row>
    <row r="222" spans="2:7" ht="15.75" customHeight="1"/>
    <row r="223" spans="2:7" ht="15.75" customHeight="1">
      <c r="B223" s="1"/>
      <c r="C223" s="1"/>
      <c r="D223" s="1" t="s">
        <v>0</v>
      </c>
      <c r="E223" s="1"/>
      <c r="F223" s="1" t="s">
        <v>1</v>
      </c>
      <c r="G223" s="1"/>
    </row>
    <row r="224" spans="2:7" ht="15.75" customHeight="1">
      <c r="B224" s="1" t="s">
        <v>13</v>
      </c>
      <c r="C224" s="1"/>
      <c r="D224" s="1" t="s">
        <v>3</v>
      </c>
      <c r="E224" s="1" t="s">
        <v>4</v>
      </c>
      <c r="F224" s="1" t="s">
        <v>3</v>
      </c>
      <c r="G224" s="1" t="s">
        <v>4</v>
      </c>
    </row>
    <row r="225" spans="2:7" ht="15.75" customHeight="1">
      <c r="B225" s="2" t="s">
        <v>40</v>
      </c>
      <c r="C225" s="2" t="s">
        <v>6</v>
      </c>
      <c r="D225" s="3">
        <v>17.333333333333332</v>
      </c>
      <c r="E225" s="3">
        <v>5.333333333333333</v>
      </c>
      <c r="F225" s="3">
        <v>3.6666666666666665</v>
      </c>
      <c r="G225" s="3">
        <v>1</v>
      </c>
    </row>
    <row r="226" spans="2:7" ht="15.75" customHeight="1">
      <c r="B226" s="2"/>
      <c r="C226" s="2" t="s">
        <v>7</v>
      </c>
      <c r="D226" s="3">
        <v>39</v>
      </c>
      <c r="E226" s="3">
        <v>20</v>
      </c>
      <c r="F226" s="3">
        <v>12</v>
      </c>
      <c r="G226" s="3">
        <v>6</v>
      </c>
    </row>
    <row r="227" spans="2:7" ht="15.75" customHeight="1">
      <c r="B227" s="2"/>
      <c r="C227" s="2" t="s">
        <v>8</v>
      </c>
      <c r="D227" s="3">
        <v>4.333333333333333</v>
      </c>
      <c r="E227" s="3">
        <v>2</v>
      </c>
      <c r="F227" s="3">
        <v>0.33333333333333331</v>
      </c>
      <c r="G227" s="3">
        <v>0.33333333333333331</v>
      </c>
    </row>
    <row r="228" spans="2:7" ht="15.75" customHeight="1">
      <c r="B228" s="2"/>
      <c r="C228" s="2" t="s">
        <v>9</v>
      </c>
      <c r="D228" s="3">
        <v>6</v>
      </c>
      <c r="E228" s="3">
        <v>3</v>
      </c>
      <c r="F228" s="3">
        <v>1</v>
      </c>
      <c r="G228" s="3">
        <v>0.33333333333333331</v>
      </c>
    </row>
    <row r="229" spans="2:7" ht="15.75" customHeight="1">
      <c r="B229" s="2"/>
      <c r="C229" s="2" t="s">
        <v>10</v>
      </c>
      <c r="D229" s="3">
        <v>9</v>
      </c>
      <c r="E229" s="3">
        <v>2.3333333333333335</v>
      </c>
      <c r="F229" s="3">
        <v>1.6666666666666667</v>
      </c>
      <c r="G229" s="3">
        <v>0.66666666666666663</v>
      </c>
    </row>
    <row r="230" spans="2:7" ht="15.75" customHeight="1">
      <c r="B230" s="2"/>
      <c r="C230" s="2" t="s">
        <v>11</v>
      </c>
      <c r="D230" s="3">
        <v>2</v>
      </c>
      <c r="E230" s="3">
        <v>0.66666666666666663</v>
      </c>
      <c r="F230" s="3">
        <v>0</v>
      </c>
      <c r="G230" s="3">
        <v>0.33333333333333331</v>
      </c>
    </row>
    <row r="231" spans="2:7" ht="15.75" customHeight="1">
      <c r="B231" s="2"/>
      <c r="C231" s="2" t="s">
        <v>12</v>
      </c>
      <c r="D231" s="3">
        <v>19.333333333333332</v>
      </c>
      <c r="E231" s="3">
        <v>20.333333333333332</v>
      </c>
      <c r="F231" s="3">
        <v>3.3333333333333335</v>
      </c>
      <c r="G231" s="3">
        <v>1.6666666666666667</v>
      </c>
    </row>
    <row r="232" spans="2:7" ht="15.75" customHeight="1"/>
    <row r="233" spans="2:7" ht="15.75" customHeight="1">
      <c r="B233" s="1"/>
      <c r="C233" s="1"/>
      <c r="D233" s="1" t="s">
        <v>0</v>
      </c>
      <c r="E233" s="1"/>
      <c r="F233" s="1" t="s">
        <v>1</v>
      </c>
      <c r="G233" s="1"/>
    </row>
    <row r="234" spans="2:7" ht="15.75" customHeight="1">
      <c r="B234" s="1" t="s">
        <v>27</v>
      </c>
      <c r="C234" s="1"/>
      <c r="D234" s="1" t="s">
        <v>3</v>
      </c>
      <c r="E234" s="1" t="s">
        <v>4</v>
      </c>
      <c r="F234" s="1" t="s">
        <v>3</v>
      </c>
      <c r="G234" s="1" t="s">
        <v>4</v>
      </c>
    </row>
    <row r="235" spans="2:7" ht="15.75" customHeight="1">
      <c r="B235" s="2" t="s">
        <v>41</v>
      </c>
      <c r="C235" s="2" t="s">
        <v>6</v>
      </c>
      <c r="D235" s="2">
        <v>7</v>
      </c>
      <c r="E235" s="2">
        <v>21</v>
      </c>
      <c r="F235" s="2">
        <v>2</v>
      </c>
      <c r="G235" s="2">
        <v>8</v>
      </c>
    </row>
    <row r="236" spans="2:7" ht="15.75" customHeight="1">
      <c r="B236" s="2"/>
      <c r="C236" s="2" t="s">
        <v>7</v>
      </c>
      <c r="D236" s="2">
        <v>22.5</v>
      </c>
      <c r="E236" s="2">
        <v>6</v>
      </c>
      <c r="F236" s="2">
        <v>8</v>
      </c>
      <c r="G236" s="2">
        <v>4</v>
      </c>
    </row>
    <row r="237" spans="2:7" ht="15.75" customHeight="1">
      <c r="B237" s="2"/>
      <c r="C237" s="2" t="s">
        <v>8</v>
      </c>
      <c r="D237" s="2">
        <v>2.5</v>
      </c>
      <c r="E237" s="2">
        <v>5.5</v>
      </c>
      <c r="F237" s="2">
        <v>1</v>
      </c>
      <c r="G237" s="2">
        <v>0.5</v>
      </c>
    </row>
    <row r="238" spans="2:7" ht="15.75" customHeight="1">
      <c r="B238" s="2"/>
      <c r="C238" s="2" t="s">
        <v>9</v>
      </c>
      <c r="D238" s="2">
        <v>3</v>
      </c>
      <c r="E238" s="2">
        <v>1</v>
      </c>
      <c r="F238" s="2">
        <v>0.5</v>
      </c>
      <c r="G238" s="2">
        <v>0.5</v>
      </c>
    </row>
    <row r="239" spans="2:7" ht="15.75" customHeight="1">
      <c r="B239" s="2"/>
      <c r="C239" s="2" t="s">
        <v>10</v>
      </c>
      <c r="D239" s="2">
        <v>3</v>
      </c>
      <c r="E239" s="2">
        <v>0</v>
      </c>
      <c r="F239" s="2">
        <v>1.5</v>
      </c>
      <c r="G239" s="2">
        <v>1.5</v>
      </c>
    </row>
    <row r="240" spans="2:7" ht="15.75" customHeight="1">
      <c r="B240" s="2"/>
      <c r="C240" s="2" t="s">
        <v>11</v>
      </c>
      <c r="D240" s="2">
        <v>1.5</v>
      </c>
      <c r="E240" s="2">
        <v>0</v>
      </c>
      <c r="F240" s="2">
        <v>0.5</v>
      </c>
      <c r="G240" s="2">
        <v>0.5</v>
      </c>
    </row>
    <row r="241" spans="2:7" ht="15.75" customHeight="1">
      <c r="B241" s="2"/>
      <c r="C241" s="2" t="s">
        <v>12</v>
      </c>
      <c r="D241" s="2">
        <v>26.5</v>
      </c>
      <c r="E241" s="2">
        <v>18.5</v>
      </c>
      <c r="F241" s="2">
        <v>1.5</v>
      </c>
      <c r="G241" s="2">
        <v>1</v>
      </c>
    </row>
    <row r="242" spans="2:7" ht="15.75" customHeight="1"/>
    <row r="243" spans="2:7" ht="15.75" customHeight="1">
      <c r="B243" s="1"/>
      <c r="C243" s="1"/>
      <c r="D243" s="1" t="s">
        <v>0</v>
      </c>
      <c r="E243" s="1"/>
      <c r="F243" s="1" t="s">
        <v>1</v>
      </c>
      <c r="G243" s="1"/>
    </row>
    <row r="244" spans="2:7" ht="15.75" customHeight="1">
      <c r="B244" s="1" t="s">
        <v>18</v>
      </c>
      <c r="C244" s="1"/>
      <c r="D244" s="1" t="s">
        <v>3</v>
      </c>
      <c r="E244" s="1" t="s">
        <v>4</v>
      </c>
      <c r="F244" s="1" t="s">
        <v>3</v>
      </c>
      <c r="G244" s="1" t="s">
        <v>4</v>
      </c>
    </row>
    <row r="245" spans="2:7" ht="15.75" customHeight="1">
      <c r="B245" s="2" t="s">
        <v>42</v>
      </c>
      <c r="C245" s="2" t="s">
        <v>6</v>
      </c>
      <c r="D245" s="3">
        <v>34</v>
      </c>
      <c r="E245" s="3">
        <v>35</v>
      </c>
      <c r="F245" s="3">
        <v>13.5</v>
      </c>
      <c r="G245" s="3">
        <v>17</v>
      </c>
    </row>
    <row r="246" spans="2:7" ht="15.75" customHeight="1">
      <c r="B246" s="2"/>
      <c r="C246" s="2" t="s">
        <v>7</v>
      </c>
      <c r="D246" s="3">
        <v>21.5</v>
      </c>
      <c r="E246" s="3">
        <v>10.5</v>
      </c>
      <c r="F246" s="3">
        <v>3</v>
      </c>
      <c r="G246" s="3">
        <v>2.5</v>
      </c>
    </row>
    <row r="247" spans="2:7" ht="15.75" customHeight="1">
      <c r="B247" s="2"/>
      <c r="C247" s="2" t="s">
        <v>8</v>
      </c>
      <c r="D247" s="3">
        <v>4.5</v>
      </c>
      <c r="E247" s="3">
        <v>3.5</v>
      </c>
      <c r="F247" s="3">
        <v>0.5</v>
      </c>
      <c r="G247" s="3">
        <v>0</v>
      </c>
    </row>
    <row r="248" spans="2:7" ht="15.75" customHeight="1">
      <c r="B248" s="2"/>
      <c r="C248" s="2" t="s">
        <v>9</v>
      </c>
      <c r="D248" s="3">
        <v>5</v>
      </c>
      <c r="E248" s="3">
        <v>4</v>
      </c>
      <c r="F248" s="3">
        <v>0</v>
      </c>
      <c r="G248" s="3">
        <v>0</v>
      </c>
    </row>
    <row r="249" spans="2:7" ht="15.75" customHeight="1">
      <c r="B249" s="2"/>
      <c r="C249" s="2" t="s">
        <v>10</v>
      </c>
      <c r="D249" s="3">
        <v>5.5</v>
      </c>
      <c r="E249" s="3">
        <v>1</v>
      </c>
      <c r="F249" s="3">
        <v>0.5</v>
      </c>
      <c r="G249" s="3">
        <v>0.5</v>
      </c>
    </row>
    <row r="250" spans="2:7" ht="15.75" customHeight="1">
      <c r="B250" s="2"/>
      <c r="C250" s="2" t="s">
        <v>11</v>
      </c>
      <c r="D250" s="3">
        <v>1</v>
      </c>
      <c r="E250" s="3">
        <v>0.5</v>
      </c>
      <c r="F250" s="3">
        <v>0</v>
      </c>
      <c r="G250" s="3">
        <v>0</v>
      </c>
    </row>
    <row r="251" spans="2:7" ht="15.75" customHeight="1">
      <c r="B251" s="2"/>
      <c r="C251" s="2" t="s">
        <v>12</v>
      </c>
      <c r="D251" s="3">
        <v>21</v>
      </c>
      <c r="E251" s="3">
        <v>29</v>
      </c>
      <c r="F251" s="3">
        <v>2.5</v>
      </c>
      <c r="G251" s="3">
        <v>1.5</v>
      </c>
    </row>
    <row r="252" spans="2:7" ht="15.75" customHeight="1"/>
    <row r="253" spans="2:7" ht="15.75" customHeight="1">
      <c r="B253" s="1"/>
      <c r="C253" s="1"/>
      <c r="D253" s="1" t="s">
        <v>0</v>
      </c>
      <c r="E253" s="1"/>
      <c r="F253" s="1" t="s">
        <v>1</v>
      </c>
      <c r="G253" s="1"/>
    </row>
    <row r="254" spans="2:7" ht="15.75" customHeight="1">
      <c r="B254" s="1" t="s">
        <v>22</v>
      </c>
      <c r="C254" s="1"/>
      <c r="D254" s="1" t="s">
        <v>3</v>
      </c>
      <c r="E254" s="1" t="s">
        <v>4</v>
      </c>
      <c r="F254" s="1" t="s">
        <v>3</v>
      </c>
      <c r="G254" s="1" t="s">
        <v>4</v>
      </c>
    </row>
    <row r="255" spans="2:7" ht="15.75" customHeight="1">
      <c r="B255" s="2" t="s">
        <v>43</v>
      </c>
      <c r="C255" s="2" t="s">
        <v>6</v>
      </c>
      <c r="D255" s="2">
        <v>4</v>
      </c>
      <c r="E255" s="2">
        <v>7</v>
      </c>
      <c r="F255" s="2">
        <v>3</v>
      </c>
      <c r="G255" s="2">
        <v>4</v>
      </c>
    </row>
    <row r="256" spans="2:7" ht="15.75" customHeight="1">
      <c r="B256" s="2"/>
      <c r="C256" s="2" t="s">
        <v>7</v>
      </c>
      <c r="D256" s="2">
        <v>20</v>
      </c>
      <c r="E256" s="2">
        <v>7</v>
      </c>
      <c r="F256" s="2">
        <v>21</v>
      </c>
      <c r="G256" s="2">
        <v>1</v>
      </c>
    </row>
    <row r="257" spans="2:7" ht="15.75" customHeight="1">
      <c r="B257" s="2"/>
      <c r="C257" s="2" t="s">
        <v>8</v>
      </c>
      <c r="D257" s="2">
        <v>2</v>
      </c>
      <c r="E257" s="2">
        <v>2</v>
      </c>
      <c r="F257" s="2">
        <v>0</v>
      </c>
      <c r="G257" s="2">
        <v>0</v>
      </c>
    </row>
    <row r="258" spans="2:7" ht="15.75" customHeight="1">
      <c r="B258" s="2"/>
      <c r="C258" s="2" t="s">
        <v>9</v>
      </c>
      <c r="D258" s="2">
        <v>4</v>
      </c>
      <c r="E258" s="2">
        <v>3</v>
      </c>
      <c r="F258" s="2">
        <v>2</v>
      </c>
      <c r="G258" s="2">
        <v>0</v>
      </c>
    </row>
    <row r="259" spans="2:7" ht="15.75" customHeight="1">
      <c r="B259" s="2"/>
      <c r="C259" s="2" t="s">
        <v>10</v>
      </c>
      <c r="D259" s="2">
        <v>2</v>
      </c>
      <c r="E259" s="2">
        <v>0</v>
      </c>
      <c r="F259" s="2">
        <v>0</v>
      </c>
      <c r="G259" s="2">
        <v>0</v>
      </c>
    </row>
    <row r="260" spans="2:7" ht="15.75" customHeight="1">
      <c r="B260" s="2"/>
      <c r="C260" s="2" t="s">
        <v>11</v>
      </c>
      <c r="D260" s="2">
        <v>2</v>
      </c>
      <c r="E260" s="2">
        <v>0</v>
      </c>
      <c r="F260" s="2">
        <v>0</v>
      </c>
      <c r="G260" s="2">
        <v>0</v>
      </c>
    </row>
    <row r="261" spans="2:7" ht="15.75" customHeight="1">
      <c r="B261" s="2"/>
      <c r="C261" s="2" t="s">
        <v>12</v>
      </c>
      <c r="D261" s="2">
        <v>19</v>
      </c>
      <c r="E261" s="2">
        <v>22</v>
      </c>
      <c r="F261" s="2">
        <v>2</v>
      </c>
      <c r="G261" s="2">
        <v>1</v>
      </c>
    </row>
    <row r="262" spans="2:7" ht="15.75" customHeight="1"/>
    <row r="263" spans="2:7" ht="15.75" customHeight="1">
      <c r="B263" s="1"/>
      <c r="C263" s="1"/>
      <c r="D263" s="1" t="s">
        <v>0</v>
      </c>
      <c r="E263" s="1"/>
      <c r="F263" s="1" t="s">
        <v>1</v>
      </c>
      <c r="G263" s="1"/>
    </row>
    <row r="264" spans="2:7" ht="15.75" customHeight="1">
      <c r="B264" s="1" t="s">
        <v>27</v>
      </c>
      <c r="C264" s="1"/>
      <c r="D264" s="1" t="s">
        <v>3</v>
      </c>
      <c r="E264" s="1" t="s">
        <v>4</v>
      </c>
      <c r="F264" s="1" t="s">
        <v>3</v>
      </c>
      <c r="G264" s="1" t="s">
        <v>4</v>
      </c>
    </row>
    <row r="265" spans="2:7" ht="15.75" customHeight="1">
      <c r="B265" s="2" t="s">
        <v>44</v>
      </c>
      <c r="C265" s="2" t="s">
        <v>6</v>
      </c>
      <c r="D265" s="3">
        <v>18.666666666666668</v>
      </c>
      <c r="E265" s="3">
        <v>3.3333333333333335</v>
      </c>
      <c r="F265" s="3">
        <v>1.6666666666666667</v>
      </c>
      <c r="G265" s="3">
        <v>1</v>
      </c>
    </row>
    <row r="266" spans="2:7" ht="15.75" customHeight="1">
      <c r="B266" s="2"/>
      <c r="C266" s="2" t="s">
        <v>7</v>
      </c>
      <c r="D266" s="3">
        <v>11</v>
      </c>
      <c r="E266" s="3">
        <v>25.333333333333332</v>
      </c>
      <c r="F266" s="3">
        <v>2</v>
      </c>
      <c r="G266" s="3">
        <v>8.6666666666666661</v>
      </c>
    </row>
    <row r="267" spans="2:7" ht="15.75" customHeight="1">
      <c r="B267" s="2"/>
      <c r="C267" s="2" t="s">
        <v>8</v>
      </c>
      <c r="D267" s="3">
        <v>3.6666666666666665</v>
      </c>
      <c r="E267" s="3">
        <v>1</v>
      </c>
      <c r="F267" s="3">
        <v>0</v>
      </c>
      <c r="G267" s="3">
        <v>0</v>
      </c>
    </row>
    <row r="268" spans="2:7" ht="15.75" customHeight="1">
      <c r="B268" s="2"/>
      <c r="C268" s="2" t="s">
        <v>9</v>
      </c>
      <c r="D268" s="3">
        <v>1.3333333333333333</v>
      </c>
      <c r="E268" s="3">
        <v>2.6666666666666665</v>
      </c>
      <c r="F268" s="3">
        <v>0.33333333333333331</v>
      </c>
      <c r="G268" s="3">
        <v>0.66666666666666663</v>
      </c>
    </row>
    <row r="269" spans="2:7" ht="15.75" customHeight="1">
      <c r="B269" s="2"/>
      <c r="C269" s="2" t="s">
        <v>10</v>
      </c>
      <c r="D269" s="3">
        <v>1</v>
      </c>
      <c r="E269" s="3">
        <v>1</v>
      </c>
      <c r="F269" s="3">
        <v>0</v>
      </c>
      <c r="G269" s="3">
        <v>0</v>
      </c>
    </row>
    <row r="270" spans="2:7" ht="15.75" customHeight="1">
      <c r="B270" s="2"/>
      <c r="C270" s="2" t="s">
        <v>11</v>
      </c>
      <c r="D270" s="3">
        <v>0.33333333333333331</v>
      </c>
      <c r="E270" s="3">
        <v>0.33333333333333331</v>
      </c>
      <c r="F270" s="3">
        <v>0</v>
      </c>
      <c r="G270" s="3">
        <v>0</v>
      </c>
    </row>
    <row r="271" spans="2:7" ht="15.75" customHeight="1">
      <c r="B271" s="2"/>
      <c r="C271" s="2" t="s">
        <v>12</v>
      </c>
      <c r="D271" s="3">
        <v>16.333333333333332</v>
      </c>
      <c r="E271" s="3">
        <v>11.333333333333334</v>
      </c>
      <c r="F271" s="3">
        <v>1.3333333333333333</v>
      </c>
      <c r="G271" s="3">
        <v>2</v>
      </c>
    </row>
    <row r="272" spans="2:7" ht="15.75" customHeight="1"/>
    <row r="273" spans="2:7" ht="15.75" customHeight="1">
      <c r="B273" s="1"/>
      <c r="C273" s="1"/>
      <c r="D273" s="1" t="s">
        <v>0</v>
      </c>
      <c r="E273" s="1"/>
      <c r="F273" s="1" t="s">
        <v>1</v>
      </c>
      <c r="G273" s="1"/>
    </row>
    <row r="274" spans="2:7" ht="15.75" customHeight="1">
      <c r="B274" s="1" t="s">
        <v>2</v>
      </c>
      <c r="C274" s="1"/>
      <c r="D274" s="1" t="s">
        <v>3</v>
      </c>
      <c r="E274" s="1" t="s">
        <v>4</v>
      </c>
      <c r="F274" s="1" t="s">
        <v>3</v>
      </c>
      <c r="G274" s="1" t="s">
        <v>4</v>
      </c>
    </row>
    <row r="275" spans="2:7" ht="15.75" customHeight="1">
      <c r="B275" s="2" t="s">
        <v>45</v>
      </c>
      <c r="C275" s="2" t="s">
        <v>6</v>
      </c>
      <c r="D275" s="2">
        <v>10.5</v>
      </c>
      <c r="E275" s="2">
        <v>1</v>
      </c>
      <c r="F275" s="2">
        <v>4.5</v>
      </c>
      <c r="G275" s="2">
        <v>0</v>
      </c>
    </row>
    <row r="276" spans="2:7" ht="15.75" customHeight="1">
      <c r="B276" s="2"/>
      <c r="C276" s="2" t="s">
        <v>7</v>
      </c>
      <c r="D276" s="2">
        <v>9</v>
      </c>
      <c r="E276" s="2">
        <v>25.5</v>
      </c>
      <c r="F276" s="2">
        <v>6</v>
      </c>
      <c r="G276" s="2">
        <v>13</v>
      </c>
    </row>
    <row r="277" spans="2:7" ht="15.75" customHeight="1">
      <c r="B277" s="2"/>
      <c r="C277" s="2" t="s">
        <v>8</v>
      </c>
      <c r="D277" s="2">
        <v>2.5</v>
      </c>
      <c r="E277" s="2">
        <v>0.5</v>
      </c>
      <c r="F277" s="2">
        <v>1.5</v>
      </c>
      <c r="G277" s="2">
        <v>0</v>
      </c>
    </row>
    <row r="278" spans="2:7" ht="15.75" customHeight="1">
      <c r="B278" s="2"/>
      <c r="C278" s="2" t="s">
        <v>9</v>
      </c>
      <c r="D278" s="2">
        <v>1.5</v>
      </c>
      <c r="E278" s="2">
        <v>2</v>
      </c>
      <c r="F278" s="2">
        <v>0.5</v>
      </c>
      <c r="G278" s="2">
        <v>0.5</v>
      </c>
    </row>
    <row r="279" spans="2:7" ht="15.75" customHeight="1">
      <c r="B279" s="2"/>
      <c r="C279" s="2" t="s">
        <v>10</v>
      </c>
      <c r="D279" s="2">
        <v>0.5</v>
      </c>
      <c r="E279" s="2">
        <v>0.5</v>
      </c>
      <c r="F279" s="2">
        <v>0</v>
      </c>
      <c r="G279" s="2">
        <v>0</v>
      </c>
    </row>
    <row r="280" spans="2:7" ht="15.75" customHeight="1">
      <c r="B280" s="2"/>
      <c r="C280" s="2" t="s">
        <v>11</v>
      </c>
      <c r="D280" s="2">
        <v>0.5</v>
      </c>
      <c r="E280" s="2">
        <v>0</v>
      </c>
      <c r="F280" s="2">
        <v>0</v>
      </c>
      <c r="G280" s="2">
        <v>0</v>
      </c>
    </row>
    <row r="281" spans="2:7" ht="15.75" customHeight="1">
      <c r="B281" s="2"/>
      <c r="C281" s="2" t="s">
        <v>12</v>
      </c>
      <c r="D281" s="2">
        <v>15</v>
      </c>
      <c r="E281" s="2">
        <v>13.5</v>
      </c>
      <c r="F281" s="2">
        <v>5.5</v>
      </c>
      <c r="G281" s="2">
        <v>3</v>
      </c>
    </row>
    <row r="282" spans="2:7" ht="15.75" customHeight="1"/>
    <row r="283" spans="2:7" ht="15.75" customHeight="1">
      <c r="B283" s="1"/>
      <c r="C283" s="1"/>
      <c r="D283" s="1" t="s">
        <v>0</v>
      </c>
      <c r="E283" s="1"/>
      <c r="F283" s="1" t="s">
        <v>1</v>
      </c>
      <c r="G283" s="1"/>
    </row>
    <row r="284" spans="2:7" ht="15.75" customHeight="1">
      <c r="B284" s="1" t="s">
        <v>2</v>
      </c>
      <c r="C284" s="1"/>
      <c r="D284" s="1" t="s">
        <v>3</v>
      </c>
      <c r="E284" s="1" t="s">
        <v>4</v>
      </c>
      <c r="F284" s="1" t="s">
        <v>3</v>
      </c>
      <c r="G284" s="1" t="s">
        <v>4</v>
      </c>
    </row>
    <row r="285" spans="2:7" ht="15.75" customHeight="1">
      <c r="B285" s="2" t="s">
        <v>46</v>
      </c>
      <c r="C285" s="2" t="s">
        <v>6</v>
      </c>
      <c r="D285" s="3">
        <v>3</v>
      </c>
      <c r="E285" s="3">
        <v>1</v>
      </c>
      <c r="F285" s="3">
        <v>0</v>
      </c>
      <c r="G285" s="3">
        <v>0.33333333333333331</v>
      </c>
    </row>
    <row r="286" spans="2:7" ht="15.75" customHeight="1">
      <c r="B286" s="2"/>
      <c r="C286" s="2" t="s">
        <v>7</v>
      </c>
      <c r="D286" s="3">
        <v>28</v>
      </c>
      <c r="E286" s="3">
        <v>28</v>
      </c>
      <c r="F286" s="3">
        <v>3.3333333333333335</v>
      </c>
      <c r="G286" s="3">
        <v>4</v>
      </c>
    </row>
    <row r="287" spans="2:7" ht="15.75" customHeight="1">
      <c r="B287" s="2"/>
      <c r="C287" s="2" t="s">
        <v>8</v>
      </c>
      <c r="D287" s="3">
        <v>1.6666666666666667</v>
      </c>
      <c r="E287" s="3">
        <v>0.33333333333333331</v>
      </c>
      <c r="F287" s="3">
        <v>0</v>
      </c>
      <c r="G287" s="3">
        <v>0.33333333333333331</v>
      </c>
    </row>
    <row r="288" spans="2:7" ht="15.75" customHeight="1">
      <c r="B288" s="2"/>
      <c r="C288" s="2" t="s">
        <v>9</v>
      </c>
      <c r="D288" s="3">
        <v>6.333333333333333</v>
      </c>
      <c r="E288" s="3">
        <v>7</v>
      </c>
      <c r="F288" s="3">
        <v>0</v>
      </c>
      <c r="G288" s="3">
        <v>0.33333333333333331</v>
      </c>
    </row>
    <row r="289" spans="2:7" ht="15.75" customHeight="1">
      <c r="B289" s="2"/>
      <c r="C289" s="2" t="s">
        <v>10</v>
      </c>
      <c r="D289" s="3">
        <v>1</v>
      </c>
      <c r="E289" s="3">
        <v>0.33333333333333331</v>
      </c>
      <c r="F289" s="3">
        <v>0</v>
      </c>
      <c r="G289" s="3">
        <v>0</v>
      </c>
    </row>
    <row r="290" spans="2:7" ht="15.75" customHeight="1">
      <c r="B290" s="2"/>
      <c r="C290" s="2" t="s">
        <v>11</v>
      </c>
      <c r="D290" s="3">
        <v>0.33333333333333331</v>
      </c>
      <c r="E290" s="3">
        <v>0</v>
      </c>
      <c r="F290" s="3">
        <v>0</v>
      </c>
      <c r="G290" s="3">
        <v>0</v>
      </c>
    </row>
    <row r="291" spans="2:7" ht="15.75" customHeight="1">
      <c r="B291" s="2"/>
      <c r="C291" s="2" t="s">
        <v>12</v>
      </c>
      <c r="D291" s="3">
        <v>22.333333333333332</v>
      </c>
      <c r="E291" s="3">
        <v>25</v>
      </c>
      <c r="F291" s="3">
        <v>4</v>
      </c>
      <c r="G291" s="3">
        <v>2.6666666666666665</v>
      </c>
    </row>
    <row r="292" spans="2:7" ht="15.75" customHeight="1"/>
    <row r="293" spans="2:7" ht="15.75" customHeight="1">
      <c r="B293" s="1"/>
      <c r="C293" s="1"/>
      <c r="D293" s="1" t="s">
        <v>0</v>
      </c>
      <c r="E293" s="1"/>
      <c r="F293" s="1" t="s">
        <v>1</v>
      </c>
      <c r="G293" s="1"/>
    </row>
    <row r="294" spans="2:7" ht="15.75" customHeight="1">
      <c r="B294" s="1" t="s">
        <v>2</v>
      </c>
      <c r="C294" s="1"/>
      <c r="D294" s="1" t="s">
        <v>3</v>
      </c>
      <c r="E294" s="1" t="s">
        <v>4</v>
      </c>
      <c r="F294" s="1" t="s">
        <v>3</v>
      </c>
      <c r="G294" s="1" t="s">
        <v>4</v>
      </c>
    </row>
    <row r="295" spans="2:7" ht="15.75" customHeight="1">
      <c r="B295" s="2" t="s">
        <v>47</v>
      </c>
      <c r="C295" s="2" t="s">
        <v>6</v>
      </c>
      <c r="D295" s="3">
        <v>8.3333333333333339</v>
      </c>
      <c r="E295" s="3">
        <v>3</v>
      </c>
      <c r="F295" s="3">
        <v>1.6666666666666667</v>
      </c>
      <c r="G295" s="3">
        <v>0</v>
      </c>
    </row>
    <row r="296" spans="2:7" ht="15.75" customHeight="1">
      <c r="B296" s="2"/>
      <c r="C296" s="2" t="s">
        <v>7</v>
      </c>
      <c r="D296" s="3">
        <v>2.3333333333333335</v>
      </c>
      <c r="E296" s="3">
        <v>16.666666666666668</v>
      </c>
      <c r="F296" s="3">
        <v>0.66666666666666663</v>
      </c>
      <c r="G296" s="3">
        <v>2.6666666666666665</v>
      </c>
    </row>
    <row r="297" spans="2:7" ht="15.75" customHeight="1">
      <c r="B297" s="2"/>
      <c r="C297" s="2" t="s">
        <v>8</v>
      </c>
      <c r="D297" s="3">
        <v>2.6666666666666665</v>
      </c>
      <c r="E297" s="3">
        <v>1</v>
      </c>
      <c r="F297" s="3">
        <v>1</v>
      </c>
      <c r="G297" s="3">
        <v>0</v>
      </c>
    </row>
    <row r="298" spans="2:7" ht="15.75" customHeight="1">
      <c r="B298" s="2"/>
      <c r="C298" s="2" t="s">
        <v>9</v>
      </c>
      <c r="D298" s="3">
        <v>0.33333333333333331</v>
      </c>
      <c r="E298" s="3">
        <v>5</v>
      </c>
      <c r="F298" s="3">
        <v>0</v>
      </c>
      <c r="G298" s="3">
        <v>1</v>
      </c>
    </row>
    <row r="299" spans="2:7" ht="15.75" customHeight="1">
      <c r="B299" s="2"/>
      <c r="C299" s="2" t="s">
        <v>10</v>
      </c>
      <c r="D299" s="3">
        <v>0.33333333333333331</v>
      </c>
      <c r="E299" s="3">
        <v>0.66666666666666663</v>
      </c>
      <c r="F299" s="3">
        <v>0</v>
      </c>
      <c r="G299" s="3">
        <v>0</v>
      </c>
    </row>
    <row r="300" spans="2:7" ht="15.75" customHeight="1">
      <c r="B300" s="2"/>
      <c r="C300" s="2" t="s">
        <v>11</v>
      </c>
      <c r="D300" s="3">
        <v>0</v>
      </c>
      <c r="E300" s="3">
        <v>0.33333333333333331</v>
      </c>
      <c r="F300" s="3">
        <v>0</v>
      </c>
      <c r="G300" s="3">
        <v>0</v>
      </c>
    </row>
    <row r="301" spans="2:7" ht="15.75" customHeight="1">
      <c r="B301" s="2"/>
      <c r="C301" s="2" t="s">
        <v>12</v>
      </c>
      <c r="D301" s="3">
        <v>20</v>
      </c>
      <c r="E301" s="3">
        <v>17</v>
      </c>
      <c r="F301" s="3">
        <v>4.333333333333333</v>
      </c>
      <c r="G301" s="3">
        <v>3</v>
      </c>
    </row>
    <row r="302" spans="2:7" ht="15.75" customHeight="1"/>
    <row r="303" spans="2:7" ht="15.75" customHeight="1">
      <c r="B303" s="1"/>
      <c r="C303" s="1"/>
      <c r="D303" s="1" t="s">
        <v>0</v>
      </c>
      <c r="E303" s="1"/>
      <c r="F303" s="1" t="s">
        <v>1</v>
      </c>
      <c r="G303" s="1"/>
    </row>
    <row r="304" spans="2:7" ht="15.75" customHeight="1">
      <c r="B304" s="1" t="s">
        <v>2</v>
      </c>
      <c r="C304" s="1"/>
      <c r="D304" s="1" t="s">
        <v>3</v>
      </c>
      <c r="E304" s="1" t="s">
        <v>4</v>
      </c>
      <c r="F304" s="1" t="s">
        <v>3</v>
      </c>
      <c r="G304" s="1" t="s">
        <v>4</v>
      </c>
    </row>
    <row r="305" spans="2:7" ht="15.75" customHeight="1">
      <c r="B305" s="2" t="s">
        <v>48</v>
      </c>
      <c r="C305" s="2" t="s">
        <v>6</v>
      </c>
      <c r="D305" s="2">
        <v>14</v>
      </c>
      <c r="E305" s="2">
        <v>8</v>
      </c>
      <c r="F305" s="2">
        <v>3.5</v>
      </c>
      <c r="G305" s="2">
        <v>1.5</v>
      </c>
    </row>
    <row r="306" spans="2:7" ht="15.75" customHeight="1">
      <c r="B306" s="2"/>
      <c r="C306" s="2" t="s">
        <v>7</v>
      </c>
      <c r="D306" s="2">
        <v>16.5</v>
      </c>
      <c r="E306" s="2">
        <v>33.5</v>
      </c>
      <c r="F306" s="2">
        <v>12.5</v>
      </c>
      <c r="G306" s="2">
        <v>18.5</v>
      </c>
    </row>
    <row r="307" spans="2:7" ht="15.75" customHeight="1">
      <c r="B307" s="2"/>
      <c r="C307" s="2" t="s">
        <v>8</v>
      </c>
      <c r="D307" s="2">
        <v>4.5</v>
      </c>
      <c r="E307" s="2">
        <v>2</v>
      </c>
      <c r="F307" s="2">
        <v>1</v>
      </c>
      <c r="G307" s="2">
        <v>1</v>
      </c>
    </row>
    <row r="308" spans="2:7" ht="15.75" customHeight="1">
      <c r="B308" s="2"/>
      <c r="C308" s="2" t="s">
        <v>9</v>
      </c>
      <c r="D308" s="2">
        <v>5.5</v>
      </c>
      <c r="E308" s="2">
        <v>9</v>
      </c>
      <c r="F308" s="2">
        <v>1.5</v>
      </c>
      <c r="G308" s="2">
        <v>3</v>
      </c>
    </row>
    <row r="309" spans="2:7" ht="15.75" customHeight="1">
      <c r="B309" s="2"/>
      <c r="C309" s="2" t="s">
        <v>10</v>
      </c>
      <c r="D309" s="2">
        <v>5</v>
      </c>
      <c r="E309" s="2">
        <v>6</v>
      </c>
      <c r="F309" s="2">
        <v>0</v>
      </c>
      <c r="G309" s="2">
        <v>0.5</v>
      </c>
    </row>
    <row r="310" spans="2:7" ht="15.75" customHeight="1">
      <c r="B310" s="2"/>
      <c r="C310" s="2" t="s">
        <v>11</v>
      </c>
      <c r="D310" s="2">
        <v>2.5</v>
      </c>
      <c r="E310" s="2">
        <v>2</v>
      </c>
      <c r="F310" s="2">
        <v>0</v>
      </c>
      <c r="G310" s="2">
        <v>0.5</v>
      </c>
    </row>
    <row r="311" spans="2:7" ht="15.75" customHeight="1">
      <c r="B311" s="2"/>
      <c r="C311" s="2" t="s">
        <v>12</v>
      </c>
      <c r="D311" s="2">
        <v>20.5</v>
      </c>
      <c r="E311" s="2">
        <v>21.5</v>
      </c>
      <c r="F311" s="2">
        <v>4</v>
      </c>
      <c r="G311" s="2">
        <v>4</v>
      </c>
    </row>
    <row r="312" spans="2:7" ht="15.75" customHeight="1"/>
    <row r="313" spans="2:7" ht="15.75" customHeight="1">
      <c r="B313" s="1"/>
      <c r="C313" s="1"/>
      <c r="D313" s="1" t="s">
        <v>0</v>
      </c>
      <c r="E313" s="1"/>
      <c r="F313" s="1" t="s">
        <v>1</v>
      </c>
      <c r="G313" s="1"/>
    </row>
    <row r="314" spans="2:7" ht="15.75" customHeight="1">
      <c r="B314" s="1" t="s">
        <v>2</v>
      </c>
      <c r="C314" s="1"/>
      <c r="D314" s="1" t="s">
        <v>3</v>
      </c>
      <c r="E314" s="1" t="s">
        <v>4</v>
      </c>
      <c r="F314" s="1" t="s">
        <v>3</v>
      </c>
      <c r="G314" s="1" t="s">
        <v>4</v>
      </c>
    </row>
    <row r="315" spans="2:7" ht="15.75" customHeight="1">
      <c r="B315" s="2" t="s">
        <v>49</v>
      </c>
      <c r="C315" s="2" t="s">
        <v>6</v>
      </c>
      <c r="D315" s="2">
        <v>15</v>
      </c>
      <c r="E315" s="2">
        <v>3</v>
      </c>
      <c r="F315" s="2">
        <v>4</v>
      </c>
      <c r="G315" s="2">
        <v>0.5</v>
      </c>
    </row>
    <row r="316" spans="2:7" ht="15.75" customHeight="1">
      <c r="B316" s="2"/>
      <c r="C316" s="2" t="s">
        <v>7</v>
      </c>
      <c r="D316" s="2">
        <v>13</v>
      </c>
      <c r="E316" s="2">
        <v>10.5</v>
      </c>
      <c r="F316" s="2">
        <v>7</v>
      </c>
      <c r="G316" s="2">
        <v>9</v>
      </c>
    </row>
    <row r="317" spans="2:7" ht="15.75" customHeight="1">
      <c r="B317" s="2"/>
      <c r="C317" s="2" t="s">
        <v>8</v>
      </c>
      <c r="D317" s="2">
        <v>10</v>
      </c>
      <c r="E317" s="2">
        <v>2.5</v>
      </c>
      <c r="F317" s="2">
        <v>2</v>
      </c>
      <c r="G317" s="2">
        <v>0</v>
      </c>
    </row>
    <row r="318" spans="2:7" ht="15.75" customHeight="1">
      <c r="B318" s="2"/>
      <c r="C318" s="2" t="s">
        <v>9</v>
      </c>
      <c r="D318" s="2">
        <v>4.5</v>
      </c>
      <c r="E318" s="2">
        <v>4</v>
      </c>
      <c r="F318" s="2">
        <v>1.5</v>
      </c>
      <c r="G318" s="2">
        <v>3</v>
      </c>
    </row>
    <row r="319" spans="2:7" ht="15.75" customHeight="1">
      <c r="B319" s="2"/>
      <c r="C319" s="2" t="s">
        <v>10</v>
      </c>
      <c r="D319" s="2">
        <v>2.5</v>
      </c>
      <c r="E319" s="2">
        <v>1.5</v>
      </c>
      <c r="F319" s="2">
        <v>1.5</v>
      </c>
      <c r="G319" s="2">
        <v>0.5</v>
      </c>
    </row>
    <row r="320" spans="2:7" ht="15.75" customHeight="1">
      <c r="B320" s="2"/>
      <c r="C320" s="2" t="s">
        <v>11</v>
      </c>
      <c r="D320" s="2">
        <v>2</v>
      </c>
      <c r="E320" s="2">
        <v>1</v>
      </c>
      <c r="F320" s="2">
        <v>1</v>
      </c>
      <c r="G320" s="2">
        <v>0</v>
      </c>
    </row>
    <row r="321" spans="2:7" ht="15.75" customHeight="1">
      <c r="B321" s="2"/>
      <c r="C321" s="2" t="s">
        <v>12</v>
      </c>
      <c r="D321" s="2">
        <v>21.5</v>
      </c>
      <c r="E321" s="2">
        <v>22.5</v>
      </c>
      <c r="F321" s="2">
        <v>3</v>
      </c>
      <c r="G321" s="2">
        <v>3.5</v>
      </c>
    </row>
    <row r="322" spans="2:7" ht="15.75" customHeight="1"/>
    <row r="323" spans="2:7" ht="15.75" customHeight="1">
      <c r="B323" s="1"/>
      <c r="C323" s="1"/>
      <c r="D323" s="1" t="s">
        <v>0</v>
      </c>
      <c r="E323" s="1"/>
      <c r="F323" s="1" t="s">
        <v>1</v>
      </c>
      <c r="G323" s="1"/>
    </row>
    <row r="324" spans="2:7" ht="15.75" customHeight="1">
      <c r="B324" s="1" t="s">
        <v>16</v>
      </c>
      <c r="C324" s="1"/>
      <c r="D324" s="1" t="s">
        <v>3</v>
      </c>
      <c r="E324" s="1" t="s">
        <v>4</v>
      </c>
      <c r="F324" s="1" t="s">
        <v>3</v>
      </c>
      <c r="G324" s="1" t="s">
        <v>4</v>
      </c>
    </row>
    <row r="325" spans="2:7" ht="15.75" customHeight="1">
      <c r="B325" s="2" t="s">
        <v>50</v>
      </c>
      <c r="C325" s="2" t="s">
        <v>6</v>
      </c>
      <c r="D325" s="3">
        <v>32.333333333333336</v>
      </c>
      <c r="E325" s="3">
        <v>28.333333333333332</v>
      </c>
      <c r="F325" s="3">
        <v>11</v>
      </c>
      <c r="G325" s="3">
        <v>13.666666666666666</v>
      </c>
    </row>
    <row r="326" spans="2:7" ht="15.75" customHeight="1">
      <c r="B326" s="2"/>
      <c r="C326" s="2" t="s">
        <v>7</v>
      </c>
      <c r="D326" s="3">
        <v>6.333333333333333</v>
      </c>
      <c r="E326" s="3">
        <v>1.6666666666666667</v>
      </c>
      <c r="F326" s="3">
        <v>1.3333333333333333</v>
      </c>
      <c r="G326" s="3">
        <v>0.33333333333333331</v>
      </c>
    </row>
    <row r="327" spans="2:7" ht="15.75" customHeight="1">
      <c r="B327" s="2"/>
      <c r="C327" s="2" t="s">
        <v>8</v>
      </c>
      <c r="D327" s="3">
        <v>11</v>
      </c>
      <c r="E327" s="3">
        <v>12</v>
      </c>
      <c r="F327" s="3">
        <v>1</v>
      </c>
      <c r="G327" s="3">
        <v>2</v>
      </c>
    </row>
    <row r="328" spans="2:7" ht="15.75" customHeight="1">
      <c r="B328" s="2"/>
      <c r="C328" s="2" t="s">
        <v>9</v>
      </c>
      <c r="D328" s="3">
        <v>1.6666666666666667</v>
      </c>
      <c r="E328" s="3">
        <v>0.33333333333333331</v>
      </c>
      <c r="F328" s="3">
        <v>0</v>
      </c>
      <c r="G328" s="3">
        <v>0</v>
      </c>
    </row>
    <row r="329" spans="2:7" ht="15.75" customHeight="1">
      <c r="B329" s="2"/>
      <c r="C329" s="2" t="s">
        <v>10</v>
      </c>
      <c r="D329" s="3">
        <v>2.3333333333333335</v>
      </c>
      <c r="E329" s="3">
        <v>1</v>
      </c>
      <c r="F329" s="3">
        <v>0.33333333333333331</v>
      </c>
      <c r="G329" s="3">
        <v>0.33333333333333331</v>
      </c>
    </row>
    <row r="330" spans="2:7" ht="15.75" customHeight="1">
      <c r="B330" s="2"/>
      <c r="C330" s="2" t="s">
        <v>11</v>
      </c>
      <c r="D330" s="3">
        <v>1</v>
      </c>
      <c r="E330" s="3">
        <v>0.33333333333333331</v>
      </c>
      <c r="F330" s="3">
        <v>0</v>
      </c>
      <c r="G330" s="3">
        <v>0</v>
      </c>
    </row>
    <row r="331" spans="2:7" ht="15.75" customHeight="1">
      <c r="B331" s="2"/>
      <c r="C331" s="2" t="s">
        <v>12</v>
      </c>
      <c r="D331" s="3">
        <v>14</v>
      </c>
      <c r="E331" s="3">
        <v>14.666666666666666</v>
      </c>
      <c r="F331" s="3">
        <v>2</v>
      </c>
      <c r="G331" s="3">
        <v>2.6666666666666665</v>
      </c>
    </row>
    <row r="332" spans="2:7" ht="15.75" customHeight="1"/>
    <row r="333" spans="2:7" ht="15.75" customHeight="1">
      <c r="B333" s="1"/>
      <c r="C333" s="1"/>
      <c r="D333" s="1" t="s">
        <v>0</v>
      </c>
      <c r="E333" s="1"/>
      <c r="F333" s="1" t="s">
        <v>1</v>
      </c>
      <c r="G333" s="1"/>
    </row>
    <row r="334" spans="2:7" ht="15.75" customHeight="1">
      <c r="B334" s="1" t="s">
        <v>16</v>
      </c>
      <c r="C334" s="1"/>
      <c r="D334" s="1" t="s">
        <v>3</v>
      </c>
      <c r="E334" s="1" t="s">
        <v>4</v>
      </c>
      <c r="F334" s="1" t="s">
        <v>3</v>
      </c>
      <c r="G334" s="1" t="s">
        <v>4</v>
      </c>
    </row>
    <row r="335" spans="2:7" ht="15.75" customHeight="1">
      <c r="B335" s="2" t="s">
        <v>51</v>
      </c>
      <c r="C335" s="2" t="s">
        <v>6</v>
      </c>
      <c r="D335" s="2">
        <v>17.5</v>
      </c>
      <c r="E335" s="2">
        <v>18</v>
      </c>
      <c r="F335" s="2">
        <v>15.5</v>
      </c>
      <c r="G335" s="2">
        <v>13</v>
      </c>
    </row>
    <row r="336" spans="2:7" ht="15.75" customHeight="1">
      <c r="B336" s="2"/>
      <c r="C336" s="2" t="s">
        <v>7</v>
      </c>
      <c r="D336" s="2">
        <v>20</v>
      </c>
      <c r="E336" s="2">
        <v>8.5</v>
      </c>
      <c r="F336" s="2">
        <v>5.5</v>
      </c>
      <c r="G336" s="2">
        <v>2.5</v>
      </c>
    </row>
    <row r="337" spans="2:7" ht="15.75" customHeight="1">
      <c r="B337" s="2"/>
      <c r="C337" s="2" t="s">
        <v>8</v>
      </c>
      <c r="D337" s="2">
        <v>8.5</v>
      </c>
      <c r="E337" s="2">
        <v>6</v>
      </c>
      <c r="F337" s="2">
        <v>1</v>
      </c>
      <c r="G337" s="2">
        <v>0.5</v>
      </c>
    </row>
    <row r="338" spans="2:7" ht="15.75" customHeight="1">
      <c r="B338" s="2"/>
      <c r="C338" s="2" t="s">
        <v>9</v>
      </c>
      <c r="D338" s="2">
        <v>7.5</v>
      </c>
      <c r="E338" s="2">
        <v>3</v>
      </c>
      <c r="F338" s="2">
        <v>0.5</v>
      </c>
      <c r="G338" s="2">
        <v>0</v>
      </c>
    </row>
    <row r="339" spans="2:7" ht="15.75" customHeight="1">
      <c r="B339" s="2"/>
      <c r="C339" s="2" t="s">
        <v>10</v>
      </c>
      <c r="D339" s="2">
        <v>5</v>
      </c>
      <c r="E339" s="2">
        <v>1.5</v>
      </c>
      <c r="F339" s="2">
        <v>2</v>
      </c>
      <c r="G339" s="2">
        <v>1</v>
      </c>
    </row>
    <row r="340" spans="2:7" ht="15.75" customHeight="1">
      <c r="B340" s="2"/>
      <c r="C340" s="2" t="s">
        <v>11</v>
      </c>
      <c r="D340" s="2">
        <v>2.5</v>
      </c>
      <c r="E340" s="2">
        <v>0.5</v>
      </c>
      <c r="F340" s="2">
        <v>0</v>
      </c>
      <c r="G340" s="2">
        <v>0</v>
      </c>
    </row>
    <row r="341" spans="2:7" ht="15.75" customHeight="1">
      <c r="B341" s="2"/>
      <c r="C341" s="2" t="s">
        <v>12</v>
      </c>
      <c r="D341" s="2">
        <v>23.5</v>
      </c>
      <c r="E341" s="2">
        <v>27</v>
      </c>
      <c r="F341" s="2">
        <v>4.5</v>
      </c>
      <c r="G341" s="2">
        <v>5</v>
      </c>
    </row>
    <row r="342" spans="2:7" ht="15.75" customHeight="1"/>
    <row r="343" spans="2:7" ht="15.75" customHeight="1">
      <c r="B343" s="1"/>
      <c r="C343" s="1"/>
      <c r="D343" s="1" t="s">
        <v>0</v>
      </c>
      <c r="E343" s="1"/>
      <c r="F343" s="1" t="s">
        <v>1</v>
      </c>
      <c r="G343" s="1"/>
    </row>
    <row r="344" spans="2:7" ht="15.75" customHeight="1">
      <c r="B344" s="1" t="s">
        <v>16</v>
      </c>
      <c r="C344" s="1"/>
      <c r="D344" s="1" t="s">
        <v>3</v>
      </c>
      <c r="E344" s="1" t="s">
        <v>4</v>
      </c>
      <c r="F344" s="1" t="s">
        <v>3</v>
      </c>
      <c r="G344" s="1" t="s">
        <v>4</v>
      </c>
    </row>
    <row r="345" spans="2:7" ht="15.75" customHeight="1">
      <c r="B345" s="2" t="s">
        <v>52</v>
      </c>
      <c r="C345" s="2" t="s">
        <v>6</v>
      </c>
      <c r="D345" s="2">
        <v>17.5</v>
      </c>
      <c r="E345" s="2">
        <v>13.5</v>
      </c>
      <c r="F345" s="2">
        <v>8.5</v>
      </c>
      <c r="G345" s="2">
        <v>11</v>
      </c>
    </row>
    <row r="346" spans="2:7" ht="15.75" customHeight="1">
      <c r="B346" s="2"/>
      <c r="C346" s="2" t="s">
        <v>7</v>
      </c>
      <c r="D346" s="2">
        <v>11.5</v>
      </c>
      <c r="E346" s="2">
        <v>3.5</v>
      </c>
      <c r="F346" s="2">
        <v>4</v>
      </c>
      <c r="G346" s="2">
        <v>1.5</v>
      </c>
    </row>
    <row r="347" spans="2:7" ht="15.75" customHeight="1">
      <c r="B347" s="2"/>
      <c r="C347" s="2" t="s">
        <v>8</v>
      </c>
      <c r="D347" s="2">
        <v>6</v>
      </c>
      <c r="E347" s="2">
        <v>7.5</v>
      </c>
      <c r="F347" s="2">
        <v>2</v>
      </c>
      <c r="G347" s="2">
        <v>2.5</v>
      </c>
    </row>
    <row r="348" spans="2:7" ht="15.75" customHeight="1">
      <c r="B348" s="2"/>
      <c r="C348" s="2" t="s">
        <v>9</v>
      </c>
      <c r="D348" s="2">
        <v>4</v>
      </c>
      <c r="E348" s="2">
        <v>2</v>
      </c>
      <c r="F348" s="2">
        <v>2.5</v>
      </c>
      <c r="G348" s="2">
        <v>1</v>
      </c>
    </row>
    <row r="349" spans="2:7" ht="15.75" customHeight="1">
      <c r="B349" s="2"/>
      <c r="C349" s="2" t="s">
        <v>10</v>
      </c>
      <c r="D349" s="2">
        <v>3</v>
      </c>
      <c r="E349" s="2">
        <v>0.5</v>
      </c>
      <c r="F349" s="2">
        <v>3</v>
      </c>
      <c r="G349" s="2">
        <v>1.5</v>
      </c>
    </row>
    <row r="350" spans="2:7" ht="15.75" customHeight="1">
      <c r="B350" s="2"/>
      <c r="C350" s="2" t="s">
        <v>11</v>
      </c>
      <c r="D350" s="2">
        <v>1</v>
      </c>
      <c r="E350" s="2">
        <v>0.5</v>
      </c>
      <c r="F350" s="2">
        <v>2</v>
      </c>
      <c r="G350" s="2">
        <v>0.5</v>
      </c>
    </row>
    <row r="351" spans="2:7" ht="15.75" customHeight="1">
      <c r="B351" s="2"/>
      <c r="C351" s="2" t="s">
        <v>12</v>
      </c>
      <c r="D351" s="2">
        <v>23.5</v>
      </c>
      <c r="E351" s="2">
        <v>28.5</v>
      </c>
      <c r="F351" s="2">
        <v>5</v>
      </c>
      <c r="G351" s="2">
        <v>4</v>
      </c>
    </row>
    <row r="352" spans="2:7" ht="15.75" customHeight="1"/>
    <row r="353" spans="2:7" ht="15.75" customHeight="1">
      <c r="B353" s="1"/>
      <c r="C353" s="1"/>
      <c r="D353" s="1" t="s">
        <v>0</v>
      </c>
      <c r="E353" s="1"/>
      <c r="F353" s="1" t="s">
        <v>1</v>
      </c>
      <c r="G353" s="1"/>
    </row>
    <row r="354" spans="2:7" ht="15.75" customHeight="1">
      <c r="B354" s="54" t="s">
        <v>53</v>
      </c>
      <c r="C354" s="55"/>
      <c r="D354" s="1" t="s">
        <v>3</v>
      </c>
      <c r="E354" s="1" t="s">
        <v>4</v>
      </c>
      <c r="F354" s="1" t="s">
        <v>3</v>
      </c>
      <c r="G354" s="1" t="s">
        <v>4</v>
      </c>
    </row>
    <row r="355" spans="2:7" ht="15.75" customHeight="1">
      <c r="B355" s="2" t="s">
        <v>54</v>
      </c>
      <c r="C355" s="2" t="s">
        <v>6</v>
      </c>
      <c r="D355" s="4">
        <v>31</v>
      </c>
      <c r="E355" s="4">
        <v>8</v>
      </c>
      <c r="F355" s="4">
        <v>6</v>
      </c>
      <c r="G355" s="4">
        <v>0</v>
      </c>
    </row>
    <row r="356" spans="2:7" ht="15.75" customHeight="1">
      <c r="B356" s="2"/>
      <c r="C356" s="2" t="s">
        <v>7</v>
      </c>
      <c r="D356" s="4">
        <v>53</v>
      </c>
      <c r="E356" s="4">
        <v>16</v>
      </c>
      <c r="F356" s="4">
        <v>9</v>
      </c>
      <c r="G356" s="4">
        <v>4</v>
      </c>
    </row>
    <row r="357" spans="2:7" ht="15.75" customHeight="1">
      <c r="B357" s="2"/>
      <c r="C357" s="2" t="s">
        <v>8</v>
      </c>
      <c r="D357" s="4">
        <v>12</v>
      </c>
      <c r="E357" s="4">
        <v>5</v>
      </c>
      <c r="F357" s="4">
        <v>3</v>
      </c>
      <c r="G357" s="4">
        <v>0</v>
      </c>
    </row>
    <row r="358" spans="2:7" ht="15.75" customHeight="1">
      <c r="B358" s="2"/>
      <c r="C358" s="2" t="s">
        <v>9</v>
      </c>
      <c r="D358" s="4">
        <v>12</v>
      </c>
      <c r="E358" s="4">
        <v>6</v>
      </c>
      <c r="F358" s="4">
        <v>1</v>
      </c>
      <c r="G358" s="4">
        <v>0</v>
      </c>
    </row>
    <row r="359" spans="2:7" ht="15.75" customHeight="1">
      <c r="B359" s="2"/>
      <c r="C359" s="2" t="s">
        <v>10</v>
      </c>
      <c r="D359" s="4">
        <v>18</v>
      </c>
      <c r="E359" s="4">
        <v>2</v>
      </c>
      <c r="F359" s="4">
        <v>2</v>
      </c>
      <c r="G359" s="4">
        <v>0</v>
      </c>
    </row>
    <row r="360" spans="2:7" ht="15.75" customHeight="1">
      <c r="B360" s="2"/>
      <c r="C360" s="2" t="s">
        <v>11</v>
      </c>
      <c r="D360" s="4">
        <v>10</v>
      </c>
      <c r="E360" s="4">
        <v>2</v>
      </c>
      <c r="F360" s="4">
        <v>1</v>
      </c>
      <c r="G360" s="4">
        <v>0</v>
      </c>
    </row>
    <row r="361" spans="2:7" ht="15.75" customHeight="1">
      <c r="B361" s="2"/>
      <c r="C361" s="2" t="s">
        <v>12</v>
      </c>
      <c r="D361" s="4">
        <v>22</v>
      </c>
      <c r="E361" s="4">
        <v>24</v>
      </c>
      <c r="F361" s="4">
        <v>6</v>
      </c>
      <c r="G361" s="4">
        <v>4</v>
      </c>
    </row>
    <row r="362" spans="2:7" ht="15.75" customHeight="1"/>
    <row r="363" spans="2:7" ht="15.75" customHeight="1">
      <c r="B363" s="1"/>
      <c r="C363" s="1"/>
      <c r="D363" s="1" t="s">
        <v>0</v>
      </c>
      <c r="E363" s="1"/>
      <c r="F363" s="1" t="s">
        <v>1</v>
      </c>
      <c r="G363" s="1"/>
    </row>
    <row r="364" spans="2:7" ht="15.75" customHeight="1">
      <c r="B364" s="1" t="s">
        <v>16</v>
      </c>
      <c r="C364" s="1"/>
      <c r="D364" s="1" t="s">
        <v>3</v>
      </c>
      <c r="E364" s="1" t="s">
        <v>4</v>
      </c>
      <c r="F364" s="1" t="s">
        <v>3</v>
      </c>
      <c r="G364" s="1" t="s">
        <v>4</v>
      </c>
    </row>
    <row r="365" spans="2:7" ht="15.75" customHeight="1">
      <c r="B365" s="2" t="s">
        <v>55</v>
      </c>
      <c r="C365" s="2" t="s">
        <v>6</v>
      </c>
      <c r="D365" s="4">
        <v>22</v>
      </c>
      <c r="E365" s="4">
        <v>10</v>
      </c>
      <c r="F365" s="4">
        <v>8</v>
      </c>
      <c r="G365" s="4">
        <v>7</v>
      </c>
    </row>
    <row r="366" spans="2:7" ht="15.75" customHeight="1">
      <c r="B366" s="2"/>
      <c r="C366" s="2" t="s">
        <v>7</v>
      </c>
      <c r="D366" s="4">
        <v>7</v>
      </c>
      <c r="E366" s="4">
        <v>2</v>
      </c>
      <c r="F366" s="4">
        <v>2</v>
      </c>
      <c r="G366" s="4">
        <v>3</v>
      </c>
    </row>
    <row r="367" spans="2:7" ht="15.75" customHeight="1">
      <c r="B367" s="2"/>
      <c r="C367" s="2" t="s">
        <v>8</v>
      </c>
      <c r="D367" s="4">
        <v>6</v>
      </c>
      <c r="E367" s="4">
        <v>1</v>
      </c>
      <c r="F367" s="4">
        <v>1</v>
      </c>
      <c r="G367" s="4">
        <v>0</v>
      </c>
    </row>
    <row r="368" spans="2:7" ht="15.75" customHeight="1">
      <c r="B368" s="2"/>
      <c r="C368" s="2" t="s">
        <v>9</v>
      </c>
      <c r="D368" s="4">
        <v>2</v>
      </c>
      <c r="E368" s="4">
        <v>1</v>
      </c>
      <c r="F368" s="4">
        <v>1</v>
      </c>
      <c r="G368" s="4">
        <v>0</v>
      </c>
    </row>
    <row r="369" spans="2:7" ht="15.75" customHeight="1">
      <c r="B369" s="2"/>
      <c r="C369" s="2" t="s">
        <v>10</v>
      </c>
      <c r="D369" s="4">
        <v>2</v>
      </c>
      <c r="E369" s="4">
        <v>1</v>
      </c>
      <c r="F369" s="4">
        <v>1</v>
      </c>
      <c r="G369" s="4">
        <v>2</v>
      </c>
    </row>
    <row r="370" spans="2:7" ht="15.75" customHeight="1">
      <c r="B370" s="2"/>
      <c r="C370" s="2" t="s">
        <v>11</v>
      </c>
      <c r="D370" s="4">
        <v>1</v>
      </c>
      <c r="E370" s="4">
        <v>1</v>
      </c>
      <c r="F370" s="4">
        <v>1</v>
      </c>
      <c r="G370" s="4">
        <v>0</v>
      </c>
    </row>
    <row r="371" spans="2:7" ht="15.75" customHeight="1">
      <c r="B371" s="2"/>
      <c r="C371" s="2" t="s">
        <v>12</v>
      </c>
      <c r="D371" s="4">
        <v>20</v>
      </c>
      <c r="E371" s="4">
        <v>16</v>
      </c>
      <c r="F371" s="4">
        <v>4</v>
      </c>
      <c r="G371" s="4">
        <v>1</v>
      </c>
    </row>
    <row r="372" spans="2:7" ht="15.75" customHeight="1"/>
    <row r="373" spans="2:7" ht="15.75" customHeight="1">
      <c r="B373" s="1"/>
      <c r="C373" s="1"/>
      <c r="D373" s="1" t="s">
        <v>0</v>
      </c>
      <c r="E373" s="1"/>
      <c r="F373" s="1" t="s">
        <v>1</v>
      </c>
      <c r="G373" s="1"/>
    </row>
    <row r="374" spans="2:7" ht="15.75" customHeight="1">
      <c r="B374" s="1" t="s">
        <v>18</v>
      </c>
      <c r="C374" s="1"/>
      <c r="D374" s="1" t="s">
        <v>3</v>
      </c>
      <c r="E374" s="1" t="s">
        <v>4</v>
      </c>
      <c r="F374" s="1" t="s">
        <v>3</v>
      </c>
      <c r="G374" s="1" t="s">
        <v>4</v>
      </c>
    </row>
    <row r="375" spans="2:7" ht="15.75" customHeight="1">
      <c r="B375" s="2" t="s">
        <v>56</v>
      </c>
      <c r="C375" s="2" t="s">
        <v>6</v>
      </c>
      <c r="D375" s="4">
        <v>20</v>
      </c>
      <c r="E375" s="4">
        <v>8</v>
      </c>
      <c r="F375" s="4">
        <v>6</v>
      </c>
      <c r="G375" s="4">
        <v>8</v>
      </c>
    </row>
    <row r="376" spans="2:7" ht="15.75" customHeight="1">
      <c r="B376" s="2"/>
      <c r="C376" s="2" t="s">
        <v>7</v>
      </c>
      <c r="D376" s="4">
        <v>13</v>
      </c>
      <c r="E376" s="4">
        <v>7</v>
      </c>
      <c r="F376" s="4">
        <v>3</v>
      </c>
      <c r="G376" s="4">
        <v>2</v>
      </c>
    </row>
    <row r="377" spans="2:7" ht="15.75" customHeight="1">
      <c r="B377" s="2"/>
      <c r="C377" s="2" t="s">
        <v>8</v>
      </c>
      <c r="D377" s="4">
        <v>2</v>
      </c>
      <c r="E377" s="4">
        <v>1</v>
      </c>
      <c r="F377" s="4">
        <v>0</v>
      </c>
      <c r="G377" s="4">
        <v>0</v>
      </c>
    </row>
    <row r="378" spans="2:7" ht="15.75" customHeight="1">
      <c r="B378" s="2"/>
      <c r="C378" s="2" t="s">
        <v>9</v>
      </c>
      <c r="D378" s="4">
        <v>4</v>
      </c>
      <c r="E378" s="4">
        <v>4</v>
      </c>
      <c r="F378" s="4">
        <v>0</v>
      </c>
      <c r="G378" s="4">
        <v>1</v>
      </c>
    </row>
    <row r="379" spans="2:7" ht="15.75" customHeight="1">
      <c r="B379" s="2"/>
      <c r="C379" s="2" t="s">
        <v>10</v>
      </c>
      <c r="D379" s="4">
        <v>3</v>
      </c>
      <c r="E379" s="4">
        <v>1</v>
      </c>
      <c r="F379" s="4">
        <v>1</v>
      </c>
      <c r="G379" s="4">
        <v>1</v>
      </c>
    </row>
    <row r="380" spans="2:7" ht="15.75" customHeight="1">
      <c r="B380" s="2"/>
      <c r="C380" s="2" t="s">
        <v>11</v>
      </c>
      <c r="D380" s="4">
        <v>0</v>
      </c>
      <c r="E380" s="4">
        <v>1</v>
      </c>
      <c r="F380" s="4">
        <v>0</v>
      </c>
      <c r="G380" s="4">
        <v>0</v>
      </c>
    </row>
    <row r="381" spans="2:7" ht="15.75" customHeight="1">
      <c r="B381" s="2"/>
      <c r="C381" s="2" t="s">
        <v>12</v>
      </c>
      <c r="D381" s="4">
        <v>10</v>
      </c>
      <c r="E381" s="4">
        <v>13</v>
      </c>
      <c r="F381" s="4">
        <v>1</v>
      </c>
      <c r="G381" s="4">
        <v>2</v>
      </c>
    </row>
    <row r="382" spans="2:7" ht="15.75" customHeight="1"/>
    <row r="383" spans="2:7" ht="15.75" customHeight="1">
      <c r="B383" s="1"/>
      <c r="C383" s="1"/>
      <c r="D383" s="1" t="s">
        <v>0</v>
      </c>
      <c r="E383" s="1"/>
      <c r="F383" s="1" t="s">
        <v>1</v>
      </c>
      <c r="G383" s="1"/>
    </row>
    <row r="384" spans="2:7" ht="15.75" customHeight="1">
      <c r="B384" s="1" t="s">
        <v>16</v>
      </c>
      <c r="C384" s="1"/>
      <c r="D384" s="1" t="s">
        <v>3</v>
      </c>
      <c r="E384" s="1" t="s">
        <v>4</v>
      </c>
      <c r="F384" s="1" t="s">
        <v>3</v>
      </c>
      <c r="G384" s="1" t="s">
        <v>4</v>
      </c>
    </row>
    <row r="385" spans="2:7" ht="15.75" customHeight="1">
      <c r="B385" s="2" t="s">
        <v>57</v>
      </c>
      <c r="C385" s="2" t="s">
        <v>6</v>
      </c>
      <c r="D385" s="4">
        <v>31</v>
      </c>
      <c r="E385" s="4">
        <v>8</v>
      </c>
      <c r="F385" s="4">
        <v>9</v>
      </c>
      <c r="G385" s="4">
        <v>4</v>
      </c>
    </row>
    <row r="386" spans="2:7" ht="15.75" customHeight="1">
      <c r="B386" s="2"/>
      <c r="C386" s="2" t="s">
        <v>7</v>
      </c>
      <c r="D386" s="4">
        <v>24</v>
      </c>
      <c r="E386" s="4">
        <v>3</v>
      </c>
      <c r="F386" s="4">
        <v>5</v>
      </c>
      <c r="G386" s="4">
        <v>3</v>
      </c>
    </row>
    <row r="387" spans="2:7" ht="15.75" customHeight="1">
      <c r="B387" s="2"/>
      <c r="C387" s="2" t="s">
        <v>8</v>
      </c>
      <c r="D387" s="4">
        <v>6</v>
      </c>
      <c r="E387" s="4">
        <v>1</v>
      </c>
      <c r="F387" s="4">
        <v>1</v>
      </c>
      <c r="G387" s="4">
        <v>0</v>
      </c>
    </row>
    <row r="388" spans="2:7" ht="15.75" customHeight="1">
      <c r="B388" s="2"/>
      <c r="C388" s="2" t="s">
        <v>9</v>
      </c>
      <c r="D388" s="4">
        <v>4</v>
      </c>
      <c r="E388" s="4">
        <v>0</v>
      </c>
      <c r="F388" s="4">
        <v>1</v>
      </c>
      <c r="G388" s="4">
        <v>0</v>
      </c>
    </row>
    <row r="389" spans="2:7" ht="15.75" customHeight="1">
      <c r="B389" s="2"/>
      <c r="C389" s="2" t="s">
        <v>10</v>
      </c>
      <c r="D389" s="4">
        <v>17</v>
      </c>
      <c r="E389" s="4">
        <v>1</v>
      </c>
      <c r="F389" s="4">
        <v>3</v>
      </c>
      <c r="G389" s="4">
        <v>2</v>
      </c>
    </row>
    <row r="390" spans="2:7" ht="15.75" customHeight="1">
      <c r="B390" s="2"/>
      <c r="C390" s="2" t="s">
        <v>11</v>
      </c>
      <c r="D390" s="4">
        <v>3</v>
      </c>
      <c r="E390" s="4">
        <v>0</v>
      </c>
      <c r="F390" s="4">
        <v>1</v>
      </c>
      <c r="G390" s="4">
        <v>0</v>
      </c>
    </row>
    <row r="391" spans="2:7" ht="15.75" customHeight="1">
      <c r="B391" s="2"/>
      <c r="C391" s="2" t="s">
        <v>12</v>
      </c>
      <c r="D391" s="4">
        <v>18</v>
      </c>
      <c r="E391" s="4">
        <v>8</v>
      </c>
      <c r="F391" s="4">
        <v>1</v>
      </c>
      <c r="G391" s="4">
        <v>3</v>
      </c>
    </row>
    <row r="392" spans="2:7" ht="15.75" customHeight="1"/>
    <row r="393" spans="2:7" ht="15.75" customHeight="1"/>
    <row r="394" spans="2:7" ht="15.75" customHeight="1"/>
    <row r="395" spans="2:7" ht="15.75" customHeight="1"/>
    <row r="396" spans="2:7" ht="15.75" customHeight="1"/>
    <row r="397" spans="2:7" ht="15.75" customHeight="1"/>
    <row r="398" spans="2:7" ht="15.75" customHeight="1"/>
    <row r="399" spans="2:7" ht="15.75" customHeight="1"/>
    <row r="400" spans="2:7"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54:C35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00"/>
  <sheetViews>
    <sheetView workbookViewId="0"/>
  </sheetViews>
  <sheetFormatPr baseColWidth="10" defaultColWidth="14.42578125" defaultRowHeight="15" customHeight="1"/>
  <cols>
    <col min="1" max="26" width="9.140625" customWidth="1"/>
  </cols>
  <sheetData>
    <row r="2" spans="2:7">
      <c r="B2" s="5" t="s">
        <v>61</v>
      </c>
      <c r="C2" s="5"/>
      <c r="D2" s="5"/>
      <c r="E2" s="5"/>
      <c r="F2" s="5"/>
      <c r="G2" s="5"/>
    </row>
    <row r="3" spans="2:7">
      <c r="B3" s="1"/>
      <c r="C3" s="1"/>
      <c r="D3" s="1" t="s">
        <v>0</v>
      </c>
      <c r="E3" s="1"/>
      <c r="F3" s="1" t="s">
        <v>1</v>
      </c>
      <c r="G3" s="1"/>
    </row>
    <row r="4" spans="2:7">
      <c r="B4" s="1" t="s">
        <v>27</v>
      </c>
      <c r="C4" s="1"/>
      <c r="D4" s="1" t="s">
        <v>3</v>
      </c>
      <c r="E4" s="1" t="s">
        <v>4</v>
      </c>
      <c r="F4" s="1" t="s">
        <v>3</v>
      </c>
      <c r="G4" s="1" t="s">
        <v>4</v>
      </c>
    </row>
    <row r="5" spans="2:7">
      <c r="B5" s="7" t="s">
        <v>28</v>
      </c>
      <c r="C5" s="2" t="s">
        <v>64</v>
      </c>
      <c r="D5" s="8">
        <v>2.6666666666666665</v>
      </c>
      <c r="E5" s="21">
        <v>5.666666666666667</v>
      </c>
      <c r="F5" s="8">
        <v>0.66666666666666663</v>
      </c>
      <c r="G5" s="8">
        <v>6.333333333333333</v>
      </c>
    </row>
    <row r="6" spans="2:7">
      <c r="B6" s="2"/>
      <c r="C6" s="2" t="s">
        <v>76</v>
      </c>
      <c r="D6" s="21">
        <v>4.3333333333333348</v>
      </c>
      <c r="E6" s="8">
        <v>2</v>
      </c>
      <c r="F6" s="8">
        <v>2.3333333333333335</v>
      </c>
      <c r="G6" s="8">
        <v>0.33333333333333331</v>
      </c>
    </row>
    <row r="7" spans="2:7">
      <c r="B7" s="2"/>
      <c r="C7" s="2" t="s">
        <v>66</v>
      </c>
      <c r="D7" s="8">
        <v>0.33333333333333337</v>
      </c>
      <c r="E7" s="8">
        <v>6</v>
      </c>
      <c r="F7" s="8">
        <v>0</v>
      </c>
      <c r="G7" s="8">
        <v>0.66666666666666674</v>
      </c>
    </row>
    <row r="8" spans="2:7">
      <c r="B8" s="2"/>
      <c r="C8" s="2" t="s">
        <v>77</v>
      </c>
      <c r="D8" s="8">
        <v>4.333333333333333</v>
      </c>
      <c r="E8" s="8">
        <v>1</v>
      </c>
      <c r="F8" s="8">
        <v>0</v>
      </c>
      <c r="G8" s="8">
        <v>0</v>
      </c>
    </row>
    <row r="9" spans="2:7">
      <c r="B9" s="2"/>
      <c r="C9" s="2" t="s">
        <v>78</v>
      </c>
      <c r="D9" s="8">
        <v>0</v>
      </c>
      <c r="E9" s="8">
        <v>0</v>
      </c>
      <c r="F9" s="8">
        <v>0</v>
      </c>
      <c r="G9" s="8">
        <v>0</v>
      </c>
    </row>
    <row r="10" spans="2:7">
      <c r="B10" s="2"/>
      <c r="C10" s="2" t="s">
        <v>79</v>
      </c>
      <c r="D10" s="8">
        <v>0.66666666666666663</v>
      </c>
      <c r="E10" s="8">
        <v>0.33333333333333331</v>
      </c>
      <c r="F10" s="8">
        <v>0</v>
      </c>
      <c r="G10" s="8">
        <v>0.33333333333333331</v>
      </c>
    </row>
    <row r="11" spans="2:7">
      <c r="B11" s="2"/>
      <c r="C11" s="2" t="s">
        <v>12</v>
      </c>
      <c r="D11" s="8">
        <v>10.666666666666666</v>
      </c>
      <c r="E11" s="8">
        <v>16.666666666666668</v>
      </c>
      <c r="F11" s="8">
        <v>3.3333333333333335</v>
      </c>
      <c r="G11" s="8">
        <v>3</v>
      </c>
    </row>
    <row r="13" spans="2:7">
      <c r="B13" s="1"/>
      <c r="C13" s="1"/>
      <c r="D13" s="1" t="s">
        <v>0</v>
      </c>
      <c r="E13" s="1"/>
      <c r="F13" s="1" t="s">
        <v>1</v>
      </c>
      <c r="G13" s="1"/>
    </row>
    <row r="14" spans="2:7">
      <c r="B14" s="1" t="s">
        <v>27</v>
      </c>
      <c r="C14" s="1"/>
      <c r="D14" s="1" t="s">
        <v>3</v>
      </c>
      <c r="E14" s="1" t="s">
        <v>4</v>
      </c>
      <c r="F14" s="1" t="s">
        <v>3</v>
      </c>
      <c r="G14" s="1" t="s">
        <v>4</v>
      </c>
    </row>
    <row r="15" spans="2:7">
      <c r="B15" s="7" t="s">
        <v>41</v>
      </c>
      <c r="C15" s="2" t="s">
        <v>64</v>
      </c>
      <c r="D15" s="8">
        <v>5</v>
      </c>
      <c r="E15" s="21">
        <v>18</v>
      </c>
      <c r="F15" s="8">
        <v>2.5</v>
      </c>
      <c r="G15" s="8">
        <v>6.5</v>
      </c>
    </row>
    <row r="16" spans="2:7">
      <c r="B16" s="2"/>
      <c r="C16" s="2" t="s">
        <v>76</v>
      </c>
      <c r="D16" s="21">
        <v>15.5</v>
      </c>
      <c r="E16" s="8">
        <v>3</v>
      </c>
      <c r="F16" s="8">
        <v>6.5</v>
      </c>
      <c r="G16" s="8">
        <v>0</v>
      </c>
    </row>
    <row r="17" spans="2:7">
      <c r="B17" s="2"/>
      <c r="C17" s="2" t="s">
        <v>66</v>
      </c>
      <c r="D17" s="8">
        <v>1</v>
      </c>
      <c r="E17" s="8">
        <v>1.5</v>
      </c>
      <c r="F17" s="8">
        <v>0</v>
      </c>
      <c r="G17" s="8">
        <v>0</v>
      </c>
    </row>
    <row r="18" spans="2:7">
      <c r="B18" s="2"/>
      <c r="C18" s="2" t="s">
        <v>77</v>
      </c>
      <c r="D18" s="8">
        <v>5.5</v>
      </c>
      <c r="E18" s="8">
        <v>1</v>
      </c>
      <c r="F18" s="8">
        <v>0</v>
      </c>
      <c r="G18" s="8">
        <v>0.5</v>
      </c>
    </row>
    <row r="19" spans="2:7">
      <c r="B19" s="2"/>
      <c r="C19" s="2" t="s">
        <v>78</v>
      </c>
      <c r="D19" s="8">
        <v>0</v>
      </c>
      <c r="E19" s="8">
        <v>1.5</v>
      </c>
      <c r="F19" s="8">
        <v>1</v>
      </c>
      <c r="G19" s="8">
        <v>1</v>
      </c>
    </row>
    <row r="20" spans="2:7">
      <c r="B20" s="2"/>
      <c r="C20" s="2" t="s">
        <v>79</v>
      </c>
      <c r="D20" s="8">
        <v>0</v>
      </c>
      <c r="E20" s="8">
        <v>1.5</v>
      </c>
      <c r="F20" s="8">
        <v>0.5</v>
      </c>
      <c r="G20" s="8">
        <v>0.5</v>
      </c>
    </row>
    <row r="21" spans="2:7" ht="15.75" customHeight="1">
      <c r="B21" s="2"/>
      <c r="C21" s="2" t="s">
        <v>12</v>
      </c>
      <c r="D21" s="8">
        <v>12</v>
      </c>
      <c r="E21" s="8">
        <v>22.5</v>
      </c>
      <c r="F21" s="8">
        <v>0.5</v>
      </c>
      <c r="G21" s="8">
        <v>0.5</v>
      </c>
    </row>
    <row r="22" spans="2:7" ht="15.75" customHeight="1"/>
    <row r="23" spans="2:7" ht="15.75" customHeight="1">
      <c r="B23" s="1"/>
      <c r="C23" s="1"/>
      <c r="D23" s="1" t="s">
        <v>0</v>
      </c>
      <c r="E23" s="1"/>
      <c r="F23" s="1" t="s">
        <v>1</v>
      </c>
      <c r="G23" s="1"/>
    </row>
    <row r="24" spans="2:7" ht="15.75" customHeight="1">
      <c r="B24" s="1" t="s">
        <v>27</v>
      </c>
      <c r="C24" s="1"/>
      <c r="D24" s="1" t="s">
        <v>3</v>
      </c>
      <c r="E24" s="1" t="s">
        <v>4</v>
      </c>
      <c r="F24" s="1" t="s">
        <v>3</v>
      </c>
      <c r="G24" s="1" t="s">
        <v>4</v>
      </c>
    </row>
    <row r="25" spans="2:7" ht="15.75" customHeight="1">
      <c r="B25" s="7" t="s">
        <v>44</v>
      </c>
      <c r="C25" s="2" t="s">
        <v>64</v>
      </c>
      <c r="D25" s="8">
        <v>9</v>
      </c>
      <c r="E25" s="21">
        <v>21.999999999999996</v>
      </c>
      <c r="F25" s="8">
        <v>1.6666666666666667</v>
      </c>
      <c r="G25" s="8">
        <v>7.9999999999999991</v>
      </c>
    </row>
    <row r="26" spans="2:7" ht="15.75" customHeight="1">
      <c r="B26" s="2"/>
      <c r="C26" s="2" t="s">
        <v>76</v>
      </c>
      <c r="D26" s="21">
        <v>14.333333333333336</v>
      </c>
      <c r="E26" s="8">
        <v>1.6666666666666667</v>
      </c>
      <c r="F26" s="8">
        <v>1.6666666666666667</v>
      </c>
      <c r="G26" s="8">
        <v>1</v>
      </c>
    </row>
    <row r="27" spans="2:7" ht="15.75" customHeight="1">
      <c r="B27" s="2"/>
      <c r="C27" s="2" t="s">
        <v>66</v>
      </c>
      <c r="D27" s="8">
        <v>1</v>
      </c>
      <c r="E27" s="8">
        <v>2.333333333333333</v>
      </c>
      <c r="F27" s="8">
        <v>0.33333333333333331</v>
      </c>
      <c r="G27" s="8">
        <v>0.66666666666666663</v>
      </c>
    </row>
    <row r="28" spans="2:7" ht="15.75" customHeight="1">
      <c r="B28" s="2"/>
      <c r="C28" s="2" t="s">
        <v>77</v>
      </c>
      <c r="D28" s="8">
        <v>3.333333333333333</v>
      </c>
      <c r="E28" s="8">
        <v>0.66666666666666674</v>
      </c>
      <c r="F28" s="8">
        <v>0</v>
      </c>
      <c r="G28" s="8">
        <v>0</v>
      </c>
    </row>
    <row r="29" spans="2:7" ht="15.75" customHeight="1">
      <c r="B29" s="2"/>
      <c r="C29" s="2" t="s">
        <v>78</v>
      </c>
      <c r="D29" s="8">
        <v>0.66666666666666674</v>
      </c>
      <c r="E29" s="8">
        <v>0.66666666666666674</v>
      </c>
      <c r="F29" s="8">
        <v>0</v>
      </c>
      <c r="G29" s="8">
        <v>0</v>
      </c>
    </row>
    <row r="30" spans="2:7" ht="15.75" customHeight="1">
      <c r="B30" s="2"/>
      <c r="C30" s="2" t="s">
        <v>79</v>
      </c>
      <c r="D30" s="8">
        <v>0.33333333333333331</v>
      </c>
      <c r="E30" s="8">
        <v>0.33333333333333331</v>
      </c>
      <c r="F30" s="8">
        <v>0</v>
      </c>
      <c r="G30" s="8">
        <v>0</v>
      </c>
    </row>
    <row r="31" spans="2:7" ht="15.75" customHeight="1">
      <c r="B31" s="2"/>
      <c r="C31" s="2" t="s">
        <v>12</v>
      </c>
      <c r="D31" s="8">
        <v>11.666666666666666</v>
      </c>
      <c r="E31" s="8">
        <v>8.0000000000000018</v>
      </c>
      <c r="F31" s="8">
        <v>1</v>
      </c>
      <c r="G31" s="8">
        <v>1.3333333333333335</v>
      </c>
    </row>
    <row r="32" spans="2:7" ht="15.75" customHeight="1"/>
    <row r="33" spans="2:7" ht="15.75" customHeight="1">
      <c r="B33" s="1"/>
      <c r="C33" s="1"/>
      <c r="D33" s="1" t="s">
        <v>0</v>
      </c>
      <c r="E33" s="1"/>
      <c r="F33" s="1" t="s">
        <v>1</v>
      </c>
      <c r="G33" s="1"/>
    </row>
    <row r="34" spans="2:7" ht="15.75" customHeight="1">
      <c r="B34" s="1" t="s">
        <v>22</v>
      </c>
      <c r="C34" s="1"/>
      <c r="D34" s="1" t="s">
        <v>3</v>
      </c>
      <c r="E34" s="1" t="s">
        <v>4</v>
      </c>
      <c r="F34" s="1" t="s">
        <v>3</v>
      </c>
      <c r="G34" s="1" t="s">
        <v>4</v>
      </c>
    </row>
    <row r="35" spans="2:7" ht="15.75" customHeight="1">
      <c r="B35" s="20" t="s">
        <v>26</v>
      </c>
      <c r="C35" s="2" t="s">
        <v>64</v>
      </c>
      <c r="D35" s="8">
        <v>7</v>
      </c>
      <c r="E35" s="21">
        <v>10</v>
      </c>
      <c r="F35" s="8">
        <v>2</v>
      </c>
      <c r="G35" s="8">
        <v>10</v>
      </c>
    </row>
    <row r="36" spans="2:7" ht="15.75" customHeight="1">
      <c r="B36" s="2"/>
      <c r="C36" s="2" t="s">
        <v>76</v>
      </c>
      <c r="D36" s="21">
        <v>4</v>
      </c>
      <c r="E36" s="8">
        <v>2</v>
      </c>
      <c r="F36" s="8">
        <v>5</v>
      </c>
      <c r="G36" s="8">
        <v>2</v>
      </c>
    </row>
    <row r="37" spans="2:7" ht="15.75" customHeight="1">
      <c r="B37" s="2"/>
      <c r="C37" s="2" t="s">
        <v>66</v>
      </c>
      <c r="D37" s="8">
        <v>4</v>
      </c>
      <c r="E37" s="8">
        <v>9</v>
      </c>
      <c r="F37" s="8">
        <v>1</v>
      </c>
      <c r="G37" s="8">
        <v>2</v>
      </c>
    </row>
    <row r="38" spans="2:7" ht="15.75" customHeight="1">
      <c r="B38" s="2"/>
      <c r="C38" s="2" t="s">
        <v>77</v>
      </c>
      <c r="D38" s="8">
        <v>7</v>
      </c>
      <c r="E38" s="8">
        <v>4</v>
      </c>
      <c r="F38" s="8">
        <v>1</v>
      </c>
      <c r="G38" s="8">
        <v>1</v>
      </c>
    </row>
    <row r="39" spans="2:7" ht="15.75" customHeight="1">
      <c r="B39" s="2"/>
      <c r="C39" s="2" t="s">
        <v>78</v>
      </c>
      <c r="D39" s="8">
        <v>0</v>
      </c>
      <c r="E39" s="8">
        <v>1</v>
      </c>
      <c r="F39" s="8">
        <v>1</v>
      </c>
      <c r="G39" s="8">
        <v>0</v>
      </c>
    </row>
    <row r="40" spans="2:7" ht="15.75" customHeight="1">
      <c r="B40" s="2"/>
      <c r="C40" s="2" t="s">
        <v>79</v>
      </c>
      <c r="D40" s="8">
        <v>4</v>
      </c>
      <c r="E40" s="8">
        <v>1</v>
      </c>
      <c r="F40" s="8">
        <v>0</v>
      </c>
      <c r="G40" s="8">
        <v>0</v>
      </c>
    </row>
    <row r="41" spans="2:7" ht="15.75" customHeight="1">
      <c r="B41" s="2"/>
      <c r="C41" s="2" t="s">
        <v>12</v>
      </c>
      <c r="D41" s="8">
        <v>9</v>
      </c>
      <c r="E41" s="8">
        <v>14</v>
      </c>
      <c r="F41" s="8">
        <v>1</v>
      </c>
      <c r="G41" s="8">
        <v>1</v>
      </c>
    </row>
    <row r="42" spans="2:7" ht="15.75" customHeight="1"/>
    <row r="43" spans="2:7" ht="15.75" customHeight="1">
      <c r="B43" s="1"/>
      <c r="C43" s="1"/>
      <c r="D43" s="1" t="s">
        <v>0</v>
      </c>
      <c r="E43" s="1"/>
      <c r="F43" s="1" t="s">
        <v>1</v>
      </c>
      <c r="G43" s="1"/>
    </row>
    <row r="44" spans="2:7" ht="15.75" customHeight="1">
      <c r="B44" s="1" t="s">
        <v>22</v>
      </c>
      <c r="C44" s="1"/>
      <c r="D44" s="1" t="s">
        <v>3</v>
      </c>
      <c r="E44" s="1" t="s">
        <v>4</v>
      </c>
      <c r="F44" s="1" t="s">
        <v>3</v>
      </c>
      <c r="G44" s="1" t="s">
        <v>4</v>
      </c>
    </row>
    <row r="45" spans="2:7" ht="15.75" customHeight="1">
      <c r="B45" s="20" t="s">
        <v>30</v>
      </c>
      <c r="C45" s="2" t="s">
        <v>64</v>
      </c>
      <c r="D45" s="8">
        <v>2.666666666666667</v>
      </c>
      <c r="E45" s="21">
        <v>13.000000000000002</v>
      </c>
      <c r="F45" s="8">
        <v>3.6666666666666674</v>
      </c>
      <c r="G45" s="8">
        <v>7.3333333333333339</v>
      </c>
    </row>
    <row r="46" spans="2:7" ht="15.75" customHeight="1">
      <c r="B46" s="2"/>
      <c r="C46" s="2" t="s">
        <v>76</v>
      </c>
      <c r="D46" s="21">
        <v>22.666666666666661</v>
      </c>
      <c r="E46" s="8">
        <v>10.333333333333332</v>
      </c>
      <c r="F46" s="8">
        <v>3.3333333333333335</v>
      </c>
      <c r="G46" s="8">
        <v>1.3333333333333335</v>
      </c>
    </row>
    <row r="47" spans="2:7" ht="15.75" customHeight="1">
      <c r="B47" s="2"/>
      <c r="C47" s="2" t="s">
        <v>66</v>
      </c>
      <c r="D47" s="8">
        <v>3</v>
      </c>
      <c r="E47" s="8">
        <v>3.333333333333333</v>
      </c>
      <c r="F47" s="8">
        <v>0.33333333333333331</v>
      </c>
      <c r="G47" s="8">
        <v>0.33333333333333331</v>
      </c>
    </row>
    <row r="48" spans="2:7" ht="15.75" customHeight="1">
      <c r="B48" s="2"/>
      <c r="C48" s="2" t="s">
        <v>77</v>
      </c>
      <c r="D48" s="8">
        <v>10</v>
      </c>
      <c r="E48" s="8">
        <v>6</v>
      </c>
      <c r="F48" s="8">
        <v>0.66666666666666663</v>
      </c>
      <c r="G48" s="8">
        <v>0.66666666666666663</v>
      </c>
    </row>
    <row r="49" spans="2:7" ht="15.75" customHeight="1">
      <c r="B49" s="2"/>
      <c r="C49" s="2" t="s">
        <v>78</v>
      </c>
      <c r="D49" s="8">
        <v>0.66666666666666674</v>
      </c>
      <c r="E49" s="8">
        <v>0.66666666666666674</v>
      </c>
      <c r="F49" s="8">
        <v>0.66666666666666663</v>
      </c>
      <c r="G49" s="8">
        <v>0.33333333333333331</v>
      </c>
    </row>
    <row r="50" spans="2:7" ht="15.75" customHeight="1">
      <c r="B50" s="2"/>
      <c r="C50" s="2" t="s">
        <v>79</v>
      </c>
      <c r="D50" s="8">
        <v>1.3333333333333333</v>
      </c>
      <c r="E50" s="8">
        <v>1</v>
      </c>
      <c r="F50" s="8">
        <v>0</v>
      </c>
      <c r="G50" s="8">
        <v>0</v>
      </c>
    </row>
    <row r="51" spans="2:7" ht="15.75" customHeight="1">
      <c r="B51" s="2"/>
      <c r="C51" s="2" t="s">
        <v>12</v>
      </c>
      <c r="D51" s="8">
        <v>17.666666666666668</v>
      </c>
      <c r="E51" s="8">
        <v>17.333333333333336</v>
      </c>
      <c r="F51" s="8">
        <v>3.6666666666666674</v>
      </c>
      <c r="G51" s="8">
        <v>6.666666666666667</v>
      </c>
    </row>
    <row r="52" spans="2:7" ht="15.75" customHeight="1"/>
    <row r="53" spans="2:7" ht="15.75" customHeight="1">
      <c r="B53" s="1"/>
      <c r="C53" s="1"/>
      <c r="D53" s="1" t="s">
        <v>0</v>
      </c>
      <c r="E53" s="1"/>
      <c r="F53" s="1" t="s">
        <v>1</v>
      </c>
      <c r="G53" s="1"/>
    </row>
    <row r="54" spans="2:7" ht="15.75" customHeight="1">
      <c r="B54" s="1" t="s">
        <v>22</v>
      </c>
      <c r="C54" s="1"/>
      <c r="D54" s="1" t="s">
        <v>3</v>
      </c>
      <c r="E54" s="1" t="s">
        <v>4</v>
      </c>
      <c r="F54" s="1" t="s">
        <v>3</v>
      </c>
      <c r="G54" s="1" t="s">
        <v>4</v>
      </c>
    </row>
    <row r="55" spans="2:7" ht="15.75" customHeight="1">
      <c r="B55" s="20" t="s">
        <v>43</v>
      </c>
      <c r="C55" s="2" t="s">
        <v>64</v>
      </c>
      <c r="D55" s="8">
        <v>2</v>
      </c>
      <c r="E55" s="21">
        <v>5</v>
      </c>
      <c r="F55" s="8">
        <v>3</v>
      </c>
      <c r="G55" s="8">
        <v>4</v>
      </c>
    </row>
    <row r="56" spans="2:7" ht="15.75" customHeight="1">
      <c r="B56" s="2"/>
      <c r="C56" s="2" t="s">
        <v>76</v>
      </c>
      <c r="D56" s="21">
        <v>16</v>
      </c>
      <c r="E56" s="8">
        <v>4</v>
      </c>
      <c r="F56" s="8">
        <v>19</v>
      </c>
      <c r="G56" s="8">
        <v>1</v>
      </c>
    </row>
    <row r="57" spans="2:7" ht="15.75" customHeight="1">
      <c r="B57" s="2"/>
      <c r="C57" s="2" t="s">
        <v>66</v>
      </c>
      <c r="D57" s="8">
        <v>0</v>
      </c>
      <c r="E57" s="8">
        <v>2</v>
      </c>
      <c r="F57" s="8">
        <v>0</v>
      </c>
      <c r="G57" s="8">
        <v>0</v>
      </c>
    </row>
    <row r="58" spans="2:7" ht="15.75" customHeight="1">
      <c r="B58" s="2"/>
      <c r="C58" s="2" t="s">
        <v>77</v>
      </c>
      <c r="D58" s="8">
        <v>2</v>
      </c>
      <c r="E58" s="8">
        <v>3</v>
      </c>
      <c r="F58" s="8">
        <v>2</v>
      </c>
      <c r="G58" s="8">
        <v>0</v>
      </c>
    </row>
    <row r="59" spans="2:7" ht="15.75" customHeight="1">
      <c r="B59" s="2"/>
      <c r="C59" s="2" t="s">
        <v>78</v>
      </c>
      <c r="D59" s="8">
        <v>0</v>
      </c>
      <c r="E59" s="8">
        <v>0</v>
      </c>
      <c r="F59" s="8">
        <v>0</v>
      </c>
      <c r="G59" s="8">
        <v>0</v>
      </c>
    </row>
    <row r="60" spans="2:7" ht="15.75" customHeight="1">
      <c r="B60" s="2"/>
      <c r="C60" s="2" t="s">
        <v>79</v>
      </c>
      <c r="D60" s="8">
        <v>2</v>
      </c>
      <c r="E60" s="8">
        <v>0</v>
      </c>
      <c r="F60" s="8">
        <v>0</v>
      </c>
      <c r="G60" s="8">
        <v>0</v>
      </c>
    </row>
    <row r="61" spans="2:7" ht="15.75" customHeight="1">
      <c r="B61" s="2"/>
      <c r="C61" s="2" t="s">
        <v>12</v>
      </c>
      <c r="D61" s="8">
        <v>15</v>
      </c>
      <c r="E61" s="8">
        <v>17</v>
      </c>
      <c r="F61" s="8">
        <v>0</v>
      </c>
      <c r="G61" s="8">
        <v>1</v>
      </c>
    </row>
    <row r="62" spans="2:7" ht="15.75" customHeight="1"/>
    <row r="63" spans="2:7" ht="15.75" customHeight="1">
      <c r="B63" s="1"/>
      <c r="C63" s="1"/>
      <c r="D63" s="1" t="s">
        <v>0</v>
      </c>
      <c r="E63" s="1"/>
      <c r="F63" s="1" t="s">
        <v>1</v>
      </c>
      <c r="G63" s="1"/>
    </row>
    <row r="64" spans="2:7" ht="15.75" customHeight="1">
      <c r="B64" s="1" t="s">
        <v>27</v>
      </c>
      <c r="C64" s="1"/>
      <c r="D64" s="1" t="s">
        <v>3</v>
      </c>
      <c r="E64" s="1" t="s">
        <v>4</v>
      </c>
      <c r="F64" s="1" t="s">
        <v>3</v>
      </c>
      <c r="G64" s="1" t="s">
        <v>4</v>
      </c>
    </row>
    <row r="65" spans="2:7" ht="15.75" customHeight="1">
      <c r="B65" s="9" t="s">
        <v>31</v>
      </c>
      <c r="C65" s="2" t="s">
        <v>64</v>
      </c>
      <c r="D65" s="8">
        <v>21</v>
      </c>
      <c r="E65" s="8">
        <v>17.5</v>
      </c>
      <c r="F65" s="8">
        <v>9.5</v>
      </c>
      <c r="G65" s="8">
        <v>8.5</v>
      </c>
    </row>
    <row r="66" spans="2:7" ht="15.75" customHeight="1">
      <c r="B66" s="2"/>
      <c r="C66" s="2" t="s">
        <v>76</v>
      </c>
      <c r="D66" s="8">
        <v>3.5</v>
      </c>
      <c r="E66" s="8">
        <v>1.5</v>
      </c>
      <c r="F66" s="8">
        <v>1.5</v>
      </c>
      <c r="G66" s="8">
        <v>0.5</v>
      </c>
    </row>
    <row r="67" spans="2:7" ht="15.75" customHeight="1">
      <c r="B67" s="2"/>
      <c r="C67" s="2" t="s">
        <v>66</v>
      </c>
      <c r="D67" s="8">
        <v>5</v>
      </c>
      <c r="E67" s="8">
        <v>1.5</v>
      </c>
      <c r="F67" s="8">
        <v>1</v>
      </c>
      <c r="G67" s="8">
        <v>1</v>
      </c>
    </row>
    <row r="68" spans="2:7" ht="15.75" customHeight="1">
      <c r="B68" s="2"/>
      <c r="C68" s="2" t="s">
        <v>77</v>
      </c>
      <c r="D68" s="8">
        <v>2.5</v>
      </c>
      <c r="E68" s="8">
        <v>1.5</v>
      </c>
      <c r="F68" s="8">
        <v>0</v>
      </c>
      <c r="G68" s="8">
        <v>0</v>
      </c>
    </row>
    <row r="69" spans="2:7" ht="15.75" customHeight="1">
      <c r="B69" s="2"/>
      <c r="C69" s="2" t="s">
        <v>78</v>
      </c>
      <c r="D69" s="8">
        <v>0.5</v>
      </c>
      <c r="E69" s="8">
        <v>0</v>
      </c>
      <c r="F69" s="8">
        <v>0.5</v>
      </c>
      <c r="G69" s="8">
        <v>0</v>
      </c>
    </row>
    <row r="70" spans="2:7" ht="15.75" customHeight="1">
      <c r="B70" s="2"/>
      <c r="C70" s="2" t="s">
        <v>79</v>
      </c>
      <c r="D70" s="8">
        <v>2</v>
      </c>
      <c r="E70" s="8">
        <v>0</v>
      </c>
      <c r="F70" s="8">
        <v>0</v>
      </c>
      <c r="G70" s="8">
        <v>0.5</v>
      </c>
    </row>
    <row r="71" spans="2:7" ht="15.75" customHeight="1">
      <c r="B71" s="2"/>
      <c r="C71" s="2" t="s">
        <v>12</v>
      </c>
      <c r="D71" s="8">
        <v>7.5</v>
      </c>
      <c r="E71" s="8">
        <v>12.5</v>
      </c>
      <c r="F71" s="8">
        <v>1.5</v>
      </c>
      <c r="G71" s="8">
        <v>1.5</v>
      </c>
    </row>
    <row r="72" spans="2:7" ht="15.75" customHeight="1"/>
    <row r="73" spans="2:7" ht="15.75" customHeight="1">
      <c r="B73" s="1"/>
      <c r="C73" s="1"/>
      <c r="D73" s="1" t="s">
        <v>0</v>
      </c>
      <c r="E73" s="1"/>
      <c r="F73" s="1" t="s">
        <v>1</v>
      </c>
      <c r="G73" s="1"/>
    </row>
    <row r="74" spans="2:7" ht="15.75" customHeight="1">
      <c r="B74" s="1" t="s">
        <v>27</v>
      </c>
      <c r="C74" s="1"/>
      <c r="D74" s="1" t="s">
        <v>3</v>
      </c>
      <c r="E74" s="1" t="s">
        <v>4</v>
      </c>
      <c r="F74" s="1" t="s">
        <v>3</v>
      </c>
      <c r="G74" s="1" t="s">
        <v>4</v>
      </c>
    </row>
    <row r="75" spans="2:7" ht="15.75" customHeight="1">
      <c r="B75" s="9" t="s">
        <v>32</v>
      </c>
      <c r="C75" s="2" t="s">
        <v>64</v>
      </c>
      <c r="D75" s="8">
        <v>27.5</v>
      </c>
      <c r="E75" s="8">
        <v>10</v>
      </c>
      <c r="F75" s="8">
        <v>19</v>
      </c>
      <c r="G75" s="8">
        <v>6</v>
      </c>
    </row>
    <row r="76" spans="2:7" ht="15.75" customHeight="1">
      <c r="B76" s="2"/>
      <c r="C76" s="2" t="s">
        <v>76</v>
      </c>
      <c r="D76" s="8">
        <v>3</v>
      </c>
      <c r="E76" s="8">
        <v>0</v>
      </c>
      <c r="F76" s="8">
        <v>0</v>
      </c>
      <c r="G76" s="8">
        <v>0</v>
      </c>
    </row>
    <row r="77" spans="2:7" ht="15.75" customHeight="1">
      <c r="B77" s="2"/>
      <c r="C77" s="2" t="s">
        <v>66</v>
      </c>
      <c r="D77" s="8">
        <v>3.5</v>
      </c>
      <c r="E77" s="8">
        <v>2.5</v>
      </c>
      <c r="F77" s="8">
        <v>2.5</v>
      </c>
      <c r="G77" s="8">
        <v>1</v>
      </c>
    </row>
    <row r="78" spans="2:7" ht="15.75" customHeight="1">
      <c r="B78" s="2"/>
      <c r="C78" s="2" t="s">
        <v>77</v>
      </c>
      <c r="D78" s="8">
        <v>0.5</v>
      </c>
      <c r="E78" s="8">
        <v>0</v>
      </c>
      <c r="F78" s="8">
        <v>0</v>
      </c>
      <c r="G78" s="8">
        <v>0</v>
      </c>
    </row>
    <row r="79" spans="2:7" ht="15.75" customHeight="1">
      <c r="B79" s="2"/>
      <c r="C79" s="2" t="s">
        <v>78</v>
      </c>
      <c r="D79" s="8">
        <v>2</v>
      </c>
      <c r="E79" s="8">
        <v>1</v>
      </c>
      <c r="F79" s="8">
        <v>0</v>
      </c>
      <c r="G79" s="8">
        <v>0</v>
      </c>
    </row>
    <row r="80" spans="2:7" ht="15.75" customHeight="1">
      <c r="B80" s="2"/>
      <c r="C80" s="2" t="s">
        <v>79</v>
      </c>
      <c r="D80" s="8">
        <v>3</v>
      </c>
      <c r="E80" s="8">
        <v>0.5</v>
      </c>
      <c r="F80" s="8">
        <v>0</v>
      </c>
      <c r="G80" s="8">
        <v>0</v>
      </c>
    </row>
    <row r="81" spans="2:7" ht="15.75" customHeight="1">
      <c r="B81" s="2"/>
      <c r="C81" s="2" t="s">
        <v>12</v>
      </c>
      <c r="D81" s="8">
        <v>15</v>
      </c>
      <c r="E81" s="8">
        <v>19.5</v>
      </c>
      <c r="F81" s="8">
        <v>1.5</v>
      </c>
      <c r="G81" s="8">
        <v>4</v>
      </c>
    </row>
    <row r="82" spans="2:7" ht="15.75" customHeight="1"/>
    <row r="83" spans="2:7" ht="15.75" customHeight="1">
      <c r="B83" s="1"/>
      <c r="C83" s="1"/>
      <c r="D83" s="1" t="s">
        <v>0</v>
      </c>
      <c r="E83" s="1"/>
      <c r="F83" s="1" t="s">
        <v>1</v>
      </c>
      <c r="G83" s="1"/>
    </row>
    <row r="84" spans="2:7" ht="15.75" customHeight="1">
      <c r="B84" s="1" t="s">
        <v>27</v>
      </c>
      <c r="C84" s="1"/>
      <c r="D84" s="1" t="s">
        <v>3</v>
      </c>
      <c r="E84" s="1" t="s">
        <v>4</v>
      </c>
      <c r="F84" s="1" t="s">
        <v>3</v>
      </c>
      <c r="G84" s="1" t="s">
        <v>4</v>
      </c>
    </row>
    <row r="85" spans="2:7" ht="15.75" customHeight="1">
      <c r="B85" s="9" t="s">
        <v>33</v>
      </c>
      <c r="C85" s="2" t="s">
        <v>64</v>
      </c>
      <c r="D85" s="8">
        <v>18</v>
      </c>
      <c r="E85" s="8">
        <v>16</v>
      </c>
      <c r="F85" s="8">
        <v>18</v>
      </c>
      <c r="G85" s="8">
        <v>6</v>
      </c>
    </row>
    <row r="86" spans="2:7" ht="15.75" customHeight="1">
      <c r="B86" s="2"/>
      <c r="C86" s="2" t="s">
        <v>76</v>
      </c>
      <c r="D86" s="8">
        <v>3.5</v>
      </c>
      <c r="E86" s="8">
        <v>0.5</v>
      </c>
      <c r="F86" s="8">
        <v>0</v>
      </c>
      <c r="G86" s="8">
        <v>0</v>
      </c>
    </row>
    <row r="87" spans="2:7" ht="15.75" customHeight="1">
      <c r="B87" s="2"/>
      <c r="C87" s="2" t="s">
        <v>66</v>
      </c>
      <c r="D87" s="8">
        <v>3.5</v>
      </c>
      <c r="E87" s="8">
        <v>2.5</v>
      </c>
      <c r="F87" s="8">
        <v>0</v>
      </c>
      <c r="G87" s="8">
        <v>0</v>
      </c>
    </row>
    <row r="88" spans="2:7" ht="15.75" customHeight="1">
      <c r="B88" s="2"/>
      <c r="C88" s="2" t="s">
        <v>77</v>
      </c>
      <c r="D88" s="8">
        <v>0.5</v>
      </c>
      <c r="E88" s="8">
        <v>1</v>
      </c>
      <c r="F88" s="8">
        <v>0</v>
      </c>
      <c r="G88" s="8">
        <v>0</v>
      </c>
    </row>
    <row r="89" spans="2:7" ht="15.75" customHeight="1">
      <c r="B89" s="2"/>
      <c r="C89" s="2" t="s">
        <v>78</v>
      </c>
      <c r="D89" s="8">
        <v>3.5</v>
      </c>
      <c r="E89" s="8">
        <v>0</v>
      </c>
      <c r="F89" s="8">
        <v>1</v>
      </c>
      <c r="G89" s="8">
        <v>0</v>
      </c>
    </row>
    <row r="90" spans="2:7" ht="15.75" customHeight="1">
      <c r="B90" s="2"/>
      <c r="C90" s="2" t="s">
        <v>79</v>
      </c>
      <c r="D90" s="8">
        <v>1.5</v>
      </c>
      <c r="E90" s="8">
        <v>0.5</v>
      </c>
      <c r="F90" s="8">
        <v>0</v>
      </c>
      <c r="G90" s="8">
        <v>0</v>
      </c>
    </row>
    <row r="91" spans="2:7" ht="15.75" customHeight="1">
      <c r="B91" s="2"/>
      <c r="C91" s="2" t="s">
        <v>12</v>
      </c>
      <c r="D91" s="8">
        <v>14</v>
      </c>
      <c r="E91" s="8">
        <v>17.5</v>
      </c>
      <c r="F91" s="8">
        <v>1.5</v>
      </c>
      <c r="G91" s="8">
        <v>4.5</v>
      </c>
    </row>
    <row r="92" spans="2:7" ht="15.75" customHeight="1"/>
    <row r="93" spans="2:7" ht="15.75" customHeight="1">
      <c r="B93" s="1"/>
      <c r="C93" s="1"/>
      <c r="D93" s="1" t="s">
        <v>0</v>
      </c>
      <c r="E93" s="1"/>
      <c r="F93" s="1" t="s">
        <v>1</v>
      </c>
      <c r="G93" s="1"/>
    </row>
    <row r="94" spans="2:7" ht="15.75" customHeight="1">
      <c r="B94" s="1" t="s">
        <v>22</v>
      </c>
      <c r="C94" s="1"/>
      <c r="D94" s="1" t="s">
        <v>3</v>
      </c>
      <c r="E94" s="1" t="s">
        <v>4</v>
      </c>
      <c r="F94" s="1" t="s">
        <v>3</v>
      </c>
      <c r="G94" s="1" t="s">
        <v>4</v>
      </c>
    </row>
    <row r="95" spans="2:7" ht="15.75" customHeight="1">
      <c r="B95" s="9" t="s">
        <v>23</v>
      </c>
      <c r="C95" s="2" t="s">
        <v>64</v>
      </c>
      <c r="D95" s="8">
        <v>9.5</v>
      </c>
      <c r="E95" s="8">
        <v>8</v>
      </c>
      <c r="F95" s="8">
        <v>2.5</v>
      </c>
      <c r="G95" s="8">
        <v>2.5</v>
      </c>
    </row>
    <row r="96" spans="2:7" ht="15.75" customHeight="1">
      <c r="B96" s="2"/>
      <c r="C96" s="2" t="s">
        <v>76</v>
      </c>
      <c r="D96" s="8">
        <v>7.5</v>
      </c>
      <c r="E96" s="8">
        <v>4</v>
      </c>
      <c r="F96" s="8">
        <v>1</v>
      </c>
      <c r="G96" s="8">
        <v>0.5</v>
      </c>
    </row>
    <row r="97" spans="2:7" ht="15.75" customHeight="1">
      <c r="B97" s="2"/>
      <c r="C97" s="2" t="s">
        <v>66</v>
      </c>
      <c r="D97" s="8">
        <v>3</v>
      </c>
      <c r="E97" s="8">
        <v>4</v>
      </c>
      <c r="F97" s="8">
        <v>0</v>
      </c>
      <c r="G97" s="8">
        <v>0</v>
      </c>
    </row>
    <row r="98" spans="2:7" ht="15.75" customHeight="1">
      <c r="B98" s="2"/>
      <c r="C98" s="2" t="s">
        <v>77</v>
      </c>
      <c r="D98" s="8">
        <v>6.5</v>
      </c>
      <c r="E98" s="8">
        <v>2</v>
      </c>
      <c r="F98" s="8">
        <v>0</v>
      </c>
      <c r="G98" s="8">
        <v>0.5</v>
      </c>
    </row>
    <row r="99" spans="2:7" ht="15.75" customHeight="1">
      <c r="B99" s="2"/>
      <c r="C99" s="2" t="s">
        <v>78</v>
      </c>
      <c r="D99" s="8">
        <v>0.5</v>
      </c>
      <c r="E99" s="8">
        <v>0</v>
      </c>
      <c r="F99" s="8">
        <v>0</v>
      </c>
      <c r="G99" s="8">
        <v>0</v>
      </c>
    </row>
    <row r="100" spans="2:7" ht="15.75" customHeight="1">
      <c r="B100" s="2"/>
      <c r="C100" s="2" t="s">
        <v>79</v>
      </c>
      <c r="D100" s="8">
        <v>0.5</v>
      </c>
      <c r="E100" s="8">
        <v>0</v>
      </c>
      <c r="F100" s="8">
        <v>0</v>
      </c>
      <c r="G100" s="8">
        <v>0</v>
      </c>
    </row>
    <row r="101" spans="2:7" ht="15.75" customHeight="1">
      <c r="B101" s="2"/>
      <c r="C101" s="2" t="s">
        <v>12</v>
      </c>
      <c r="D101" s="8">
        <v>11.5</v>
      </c>
      <c r="E101" s="8">
        <v>10.5</v>
      </c>
      <c r="F101" s="8">
        <v>2.5</v>
      </c>
      <c r="G101" s="8">
        <v>2</v>
      </c>
    </row>
    <row r="102" spans="2:7" ht="15.75" customHeight="1"/>
    <row r="103" spans="2:7" ht="15.75" customHeight="1">
      <c r="B103" s="1"/>
      <c r="C103" s="1"/>
      <c r="D103" s="1" t="s">
        <v>0</v>
      </c>
      <c r="E103" s="1"/>
      <c r="F103" s="1" t="s">
        <v>1</v>
      </c>
      <c r="G103" s="1"/>
    </row>
    <row r="104" spans="2:7" ht="15.75" customHeight="1">
      <c r="B104" s="1" t="s">
        <v>22</v>
      </c>
      <c r="C104" s="1"/>
      <c r="D104" s="1" t="s">
        <v>3</v>
      </c>
      <c r="E104" s="1" t="s">
        <v>4</v>
      </c>
      <c r="F104" s="1" t="s">
        <v>3</v>
      </c>
      <c r="G104" s="1" t="s">
        <v>4</v>
      </c>
    </row>
    <row r="105" spans="2:7" ht="15.75" customHeight="1">
      <c r="B105" s="9" t="s">
        <v>25</v>
      </c>
      <c r="C105" s="2" t="s">
        <v>64</v>
      </c>
      <c r="D105" s="8">
        <v>16</v>
      </c>
      <c r="E105" s="8">
        <v>15.5</v>
      </c>
      <c r="F105" s="8">
        <v>12.5</v>
      </c>
      <c r="G105" s="8">
        <v>12.5</v>
      </c>
    </row>
    <row r="106" spans="2:7" ht="15.75" customHeight="1">
      <c r="B106" s="2"/>
      <c r="C106" s="2" t="s">
        <v>76</v>
      </c>
      <c r="D106" s="8">
        <v>10.5</v>
      </c>
      <c r="E106" s="8">
        <v>10.5</v>
      </c>
      <c r="F106" s="8">
        <v>1</v>
      </c>
      <c r="G106" s="8">
        <v>1</v>
      </c>
    </row>
    <row r="107" spans="2:7" ht="15.75" customHeight="1">
      <c r="B107" s="2"/>
      <c r="C107" s="2" t="s">
        <v>66</v>
      </c>
      <c r="D107" s="8">
        <v>9</v>
      </c>
      <c r="E107" s="8">
        <v>3.5</v>
      </c>
      <c r="F107" s="8">
        <v>1.5</v>
      </c>
      <c r="G107" s="8">
        <v>0.5</v>
      </c>
    </row>
    <row r="108" spans="2:7" ht="15.75" customHeight="1">
      <c r="B108" s="2"/>
      <c r="C108" s="2" t="s">
        <v>77</v>
      </c>
      <c r="D108" s="8">
        <v>2.5</v>
      </c>
      <c r="E108" s="8">
        <v>1</v>
      </c>
      <c r="F108" s="8">
        <v>0.5</v>
      </c>
      <c r="G108" s="8">
        <v>0</v>
      </c>
    </row>
    <row r="109" spans="2:7" ht="15.75" customHeight="1">
      <c r="B109" s="2"/>
      <c r="C109" s="2" t="s">
        <v>78</v>
      </c>
      <c r="D109" s="8">
        <v>1.5</v>
      </c>
      <c r="E109" s="8">
        <v>0.5</v>
      </c>
      <c r="F109" s="8">
        <v>0</v>
      </c>
      <c r="G109" s="8">
        <v>0</v>
      </c>
    </row>
    <row r="110" spans="2:7" ht="15.75" customHeight="1">
      <c r="B110" s="2"/>
      <c r="C110" s="2" t="s">
        <v>79</v>
      </c>
      <c r="D110" s="8">
        <v>1.5</v>
      </c>
      <c r="E110" s="8">
        <v>0.5</v>
      </c>
      <c r="F110" s="8">
        <v>0</v>
      </c>
      <c r="G110" s="8">
        <v>0.5</v>
      </c>
    </row>
    <row r="111" spans="2:7" ht="15.75" customHeight="1">
      <c r="B111" s="2"/>
      <c r="C111" s="2" t="s">
        <v>12</v>
      </c>
      <c r="D111" s="8">
        <v>10.5</v>
      </c>
      <c r="E111" s="8">
        <v>16</v>
      </c>
      <c r="F111" s="8">
        <v>1</v>
      </c>
      <c r="G111" s="8">
        <v>3.5</v>
      </c>
    </row>
    <row r="112" spans="2:7"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000"/>
  <sheetViews>
    <sheetView topLeftCell="W1" zoomScale="80" zoomScaleNormal="80" workbookViewId="0">
      <selection activeCell="AO39" sqref="AO39:AU39"/>
    </sheetView>
  </sheetViews>
  <sheetFormatPr baseColWidth="10" defaultColWidth="14.42578125" defaultRowHeight="15" customHeight="1"/>
  <cols>
    <col min="1" max="9" width="9.140625" customWidth="1"/>
    <col min="10" max="10" width="10.7109375" customWidth="1"/>
    <col min="11" max="16" width="9.140625" customWidth="1"/>
    <col min="17" max="17" width="10.7109375" customWidth="1"/>
    <col min="18" max="24" width="9.140625" customWidth="1"/>
    <col min="25" max="25" width="11.42578125" customWidth="1"/>
    <col min="26" max="29" width="9.140625" customWidth="1"/>
    <col min="30" max="30" width="12.5703125" customWidth="1"/>
    <col min="31" max="31" width="13.28515625" customWidth="1"/>
    <col min="32" max="32" width="13.5703125" customWidth="1"/>
    <col min="33" max="33" width="14" customWidth="1"/>
    <col min="34" max="34" width="11.85546875" customWidth="1"/>
    <col min="35" max="35" width="12.28515625" customWidth="1"/>
    <col min="36" max="36" width="12.140625" customWidth="1"/>
    <col min="37" max="37" width="9.28515625" customWidth="1"/>
    <col min="38" max="39" width="9.140625" customWidth="1"/>
  </cols>
  <sheetData>
    <row r="1" spans="2:47">
      <c r="Y1" s="2"/>
      <c r="Z1" s="1" t="s">
        <v>80</v>
      </c>
      <c r="AA1" s="1" t="s">
        <v>81</v>
      </c>
      <c r="AB1" s="1" t="s">
        <v>82</v>
      </c>
      <c r="AC1" s="1" t="s">
        <v>83</v>
      </c>
      <c r="AD1" s="1" t="s">
        <v>84</v>
      </c>
      <c r="AE1" s="1" t="s">
        <v>85</v>
      </c>
      <c r="AF1" s="1" t="s">
        <v>86</v>
      </c>
      <c r="AG1" s="1" t="s">
        <v>87</v>
      </c>
      <c r="AH1" s="1" t="s">
        <v>88</v>
      </c>
      <c r="AI1" s="1" t="s">
        <v>89</v>
      </c>
      <c r="AJ1" s="1" t="s">
        <v>90</v>
      </c>
      <c r="AK1" s="1" t="s">
        <v>91</v>
      </c>
      <c r="AL1" s="1" t="s">
        <v>92</v>
      </c>
      <c r="AM1" s="1" t="s">
        <v>93</v>
      </c>
      <c r="AO1" s="61" t="s">
        <v>220</v>
      </c>
    </row>
    <row r="2" spans="2:47">
      <c r="B2" s="5" t="s">
        <v>61</v>
      </c>
      <c r="C2" s="5"/>
      <c r="D2" s="5"/>
      <c r="E2" s="5"/>
      <c r="F2" s="5"/>
      <c r="G2" s="5"/>
      <c r="I2" s="5" t="s">
        <v>94</v>
      </c>
      <c r="J2" s="5"/>
      <c r="K2" s="5"/>
      <c r="L2" s="5"/>
      <c r="N2" s="5" t="s">
        <v>95</v>
      </c>
      <c r="O2" s="5"/>
      <c r="Q2" s="5" t="s">
        <v>96</v>
      </c>
      <c r="R2" s="5"/>
      <c r="S2" s="5"/>
      <c r="T2" s="5"/>
      <c r="U2" s="5"/>
      <c r="V2" s="5"/>
      <c r="W2" s="5"/>
      <c r="X2" s="6" t="s">
        <v>97</v>
      </c>
      <c r="Y2" s="23" t="s">
        <v>45</v>
      </c>
      <c r="Z2" s="24">
        <f t="shared" ref="Z2:AA2" si="0">N5</f>
        <v>62.886597938144327</v>
      </c>
      <c r="AA2" s="24">
        <f t="shared" si="0"/>
        <v>37.113402061855673</v>
      </c>
      <c r="AB2" s="24">
        <f t="shared" ref="AB2:AC2" si="1">N6</f>
        <v>72.727272727272734</v>
      </c>
      <c r="AC2" s="24">
        <f t="shared" si="1"/>
        <v>27.272727272727273</v>
      </c>
      <c r="AD2" s="24">
        <f t="shared" ref="AD2:AE2" si="2">N7</f>
        <v>75</v>
      </c>
      <c r="AE2" s="24">
        <f t="shared" si="2"/>
        <v>25</v>
      </c>
      <c r="AF2" s="24">
        <f t="shared" ref="AF2:AG2" si="3">N8</f>
        <v>62.5</v>
      </c>
      <c r="AG2" s="24">
        <f t="shared" si="3"/>
        <v>37.5</v>
      </c>
      <c r="AH2" s="24">
        <f t="shared" ref="AH2:AI2" si="4">N9</f>
        <v>100</v>
      </c>
      <c r="AI2" s="24">
        <f t="shared" si="4"/>
        <v>0</v>
      </c>
      <c r="AJ2" s="24">
        <f t="shared" ref="AJ2:AK2" si="5">N10</f>
        <v>100</v>
      </c>
      <c r="AK2" s="24">
        <f t="shared" si="5"/>
        <v>0</v>
      </c>
      <c r="AL2" s="24">
        <f t="shared" ref="AL2:AM2" si="6">N11</f>
        <v>78.94736842105263</v>
      </c>
      <c r="AM2" s="24">
        <f t="shared" si="6"/>
        <v>21.05263157894737</v>
      </c>
      <c r="AO2" s="46">
        <f>Z2-AA2</f>
        <v>25.773195876288653</v>
      </c>
      <c r="AP2" s="46">
        <f>AB2-AC2</f>
        <v>45.45454545454546</v>
      </c>
      <c r="AQ2" s="46">
        <f>AD2-AE2</f>
        <v>50</v>
      </c>
      <c r="AR2" s="46">
        <f>AF2-AG2</f>
        <v>25</v>
      </c>
      <c r="AS2" s="46">
        <f>AH2-AI2</f>
        <v>100</v>
      </c>
      <c r="AT2" s="46">
        <f>AJ2-AK2</f>
        <v>100</v>
      </c>
      <c r="AU2" s="46">
        <f>AL2-AM2</f>
        <v>57.89473684210526</v>
      </c>
    </row>
    <row r="3" spans="2:47">
      <c r="B3" s="1"/>
      <c r="C3" s="1"/>
      <c r="D3" s="1" t="s">
        <v>0</v>
      </c>
      <c r="E3" s="1"/>
      <c r="F3" s="1" t="s">
        <v>1</v>
      </c>
      <c r="G3" s="1"/>
      <c r="I3" s="1"/>
      <c r="J3" s="1"/>
      <c r="R3" s="56" t="s">
        <v>98</v>
      </c>
      <c r="S3" s="55"/>
      <c r="T3" s="56" t="s">
        <v>99</v>
      </c>
      <c r="U3" s="55"/>
      <c r="V3" s="56" t="s">
        <v>100</v>
      </c>
      <c r="W3" s="55"/>
      <c r="Y3" s="23" t="s">
        <v>101</v>
      </c>
      <c r="Z3" s="24">
        <f t="shared" ref="Z3:AA3" si="7">N15</f>
        <v>84.782608695652172</v>
      </c>
      <c r="AA3" s="24">
        <f t="shared" si="7"/>
        <v>15.217391304347823</v>
      </c>
      <c r="AB3" s="24">
        <f t="shared" ref="AB3:AC3" si="8">N16</f>
        <v>91.304347826086953</v>
      </c>
      <c r="AC3" s="24">
        <f t="shared" si="8"/>
        <v>8.695652173913043</v>
      </c>
      <c r="AD3" s="24">
        <f t="shared" ref="AD3:AE3" si="9">N17</f>
        <v>83.333333333333329</v>
      </c>
      <c r="AE3" s="24">
        <f t="shared" si="9"/>
        <v>16.666666666666668</v>
      </c>
      <c r="AF3" s="24">
        <f t="shared" ref="AF3:AG3" si="10">N18</f>
        <v>76.92307692307692</v>
      </c>
      <c r="AG3" s="24">
        <f t="shared" si="10"/>
        <v>23.07692307692308</v>
      </c>
      <c r="AH3" s="24">
        <f t="shared" ref="AH3:AI3" si="11">N19</f>
        <v>99.999999999999986</v>
      </c>
      <c r="AI3" s="24">
        <f t="shared" si="11"/>
        <v>0</v>
      </c>
      <c r="AJ3" s="24">
        <f t="shared" ref="AJ3:AK3" si="12">N20</f>
        <v>99.999999999999986</v>
      </c>
      <c r="AK3" s="24">
        <f t="shared" si="12"/>
        <v>0</v>
      </c>
      <c r="AL3" s="24">
        <f t="shared" ref="AL3:AM3" si="13">N21</f>
        <v>84.158415841584144</v>
      </c>
      <c r="AM3" s="24">
        <f t="shared" si="13"/>
        <v>15.841584158415838</v>
      </c>
      <c r="AO3" s="46">
        <f t="shared" ref="AO3:AO39" si="14">Z3-AA3</f>
        <v>69.565217391304344</v>
      </c>
      <c r="AP3" s="46">
        <f t="shared" ref="AP3:AP39" si="15">AB3-AC3</f>
        <v>82.608695652173907</v>
      </c>
      <c r="AQ3" s="46">
        <f t="shared" ref="AQ3:AQ39" si="16">AD3-AE3</f>
        <v>66.666666666666657</v>
      </c>
      <c r="AR3" s="46">
        <f t="shared" ref="AR3:AR39" si="17">AF3-AG3</f>
        <v>53.84615384615384</v>
      </c>
      <c r="AS3" s="46">
        <f t="shared" ref="AS3:AS39" si="18">AH3-AI3</f>
        <v>99.999999999999986</v>
      </c>
      <c r="AT3" s="46">
        <f t="shared" ref="AT3:AT39" si="19">AJ3-AK3</f>
        <v>99.999999999999986</v>
      </c>
      <c r="AU3" s="46">
        <f t="shared" ref="AU3:AU39" si="20">AL3-AM3</f>
        <v>68.316831683168303</v>
      </c>
    </row>
    <row r="4" spans="2:47">
      <c r="B4" s="1" t="s">
        <v>2</v>
      </c>
      <c r="C4" s="1"/>
      <c r="D4" s="1" t="s">
        <v>3</v>
      </c>
      <c r="E4" s="1" t="s">
        <v>4</v>
      </c>
      <c r="F4" s="1" t="s">
        <v>3</v>
      </c>
      <c r="G4" s="1" t="s">
        <v>4</v>
      </c>
      <c r="I4" s="1" t="s">
        <v>2</v>
      </c>
      <c r="J4" s="1"/>
      <c r="K4" s="1" t="s">
        <v>0</v>
      </c>
      <c r="L4" s="1" t="s">
        <v>1</v>
      </c>
      <c r="N4" s="1" t="s">
        <v>0</v>
      </c>
      <c r="O4" s="1" t="s">
        <v>1</v>
      </c>
      <c r="R4" s="25" t="s">
        <v>0</v>
      </c>
      <c r="S4" s="25" t="s">
        <v>1</v>
      </c>
      <c r="T4" s="25" t="s">
        <v>0</v>
      </c>
      <c r="U4" s="25" t="s">
        <v>1</v>
      </c>
      <c r="V4" s="25" t="s">
        <v>0</v>
      </c>
      <c r="W4" s="25" t="s">
        <v>1</v>
      </c>
      <c r="Y4" s="23" t="s">
        <v>102</v>
      </c>
      <c r="Z4" s="24">
        <f t="shared" ref="Z4:AA4" si="21">N25</f>
        <v>52.252252252252255</v>
      </c>
      <c r="AA4" s="24">
        <f t="shared" si="21"/>
        <v>47.747747747747745</v>
      </c>
      <c r="AB4" s="24">
        <f t="shared" ref="AB4:AC4" si="22">N26</f>
        <v>75</v>
      </c>
      <c r="AC4" s="24">
        <f t="shared" si="22"/>
        <v>25</v>
      </c>
      <c r="AD4" s="24">
        <f t="shared" ref="AD4:AE4" si="23">N27</f>
        <v>71.428571428571431</v>
      </c>
      <c r="AE4" s="24">
        <f t="shared" si="23"/>
        <v>28.571428571428573</v>
      </c>
      <c r="AF4" s="24">
        <f t="shared" ref="AF4:AG4" si="24">N28</f>
        <v>57.142857142857146</v>
      </c>
      <c r="AG4" s="24">
        <f t="shared" si="24"/>
        <v>42.857142857142854</v>
      </c>
      <c r="AH4" s="24">
        <f t="shared" ref="AH4:AI4" si="25">N29</f>
        <v>100</v>
      </c>
      <c r="AI4" s="24">
        <f t="shared" si="25"/>
        <v>0</v>
      </c>
      <c r="AJ4" s="24">
        <f t="shared" ref="AJ4:AK4" si="26">N30</f>
        <v>90</v>
      </c>
      <c r="AK4" s="24">
        <f t="shared" si="26"/>
        <v>10</v>
      </c>
      <c r="AL4" s="24">
        <f t="shared" ref="AL4:AM4" si="27">N31</f>
        <v>92.727272727272734</v>
      </c>
      <c r="AM4" s="24">
        <f t="shared" si="27"/>
        <v>7.2727272727272725</v>
      </c>
      <c r="AO4" s="46">
        <f t="shared" si="14"/>
        <v>4.50450450450451</v>
      </c>
      <c r="AP4" s="46">
        <f t="shared" si="15"/>
        <v>50</v>
      </c>
      <c r="AQ4" s="46">
        <f t="shared" si="16"/>
        <v>42.857142857142861</v>
      </c>
      <c r="AR4" s="46">
        <f t="shared" si="17"/>
        <v>14.285714285714292</v>
      </c>
      <c r="AS4" s="46">
        <f t="shared" si="18"/>
        <v>100</v>
      </c>
      <c r="AT4" s="46">
        <f t="shared" si="19"/>
        <v>80</v>
      </c>
      <c r="AU4" s="46">
        <f t="shared" si="20"/>
        <v>85.454545454545467</v>
      </c>
    </row>
    <row r="5" spans="2:47">
      <c r="B5" s="7" t="s">
        <v>45</v>
      </c>
      <c r="C5" s="2" t="s">
        <v>64</v>
      </c>
      <c r="D5" s="8">
        <v>7.5</v>
      </c>
      <c r="E5" s="21">
        <v>23</v>
      </c>
      <c r="F5" s="8">
        <v>5.5</v>
      </c>
      <c r="G5" s="8">
        <v>12.5</v>
      </c>
      <c r="I5" s="7" t="s">
        <v>45</v>
      </c>
      <c r="J5" s="2" t="s">
        <v>64</v>
      </c>
      <c r="K5" s="24">
        <f t="shared" ref="K5:K11" si="28">D5+E5</f>
        <v>30.5</v>
      </c>
      <c r="L5" s="24">
        <f t="shared" ref="L5:L11" si="29">F5+G5</f>
        <v>18</v>
      </c>
      <c r="N5" s="24">
        <f t="shared" ref="N5:N11" si="30">K5*100/(L5+K5)</f>
        <v>62.886597938144327</v>
      </c>
      <c r="O5" s="24">
        <f t="shared" ref="O5:O11" si="31">L5*100/(K5+L5)</f>
        <v>37.113402061855673</v>
      </c>
      <c r="Q5" s="2" t="s">
        <v>64</v>
      </c>
      <c r="R5" s="24">
        <f t="shared" ref="R5:S5" si="32">AVERAGE(N5,N15,N25,N35,N45,N55,N65,N75,N85,N95,N105,N115,N365,N375)</f>
        <v>63.443986892783826</v>
      </c>
      <c r="S5" s="24">
        <f t="shared" si="32"/>
        <v>36.556013107216174</v>
      </c>
      <c r="T5" s="24">
        <f t="shared" ref="T5:U5" si="33">AVERAGE(N125,N135,N145,N155,N165,N175,N185,N195,N205,N215,N225,N345,N355)</f>
        <v>69.132558668976799</v>
      </c>
      <c r="U5" s="24">
        <f t="shared" si="33"/>
        <v>30.867441331023194</v>
      </c>
      <c r="V5" s="24">
        <f t="shared" ref="V5:W5" si="34">AVERAGE(N235,N245,N255,N265,N275,N285,N295,N305,N315,N325,N335)</f>
        <v>62.73775424377591</v>
      </c>
      <c r="W5" s="24">
        <f t="shared" si="34"/>
        <v>37.262245756224097</v>
      </c>
      <c r="Y5" s="26" t="s">
        <v>103</v>
      </c>
      <c r="Z5" s="24">
        <f t="shared" ref="Z5:AA5" si="35">N35</f>
        <v>71.590909090909093</v>
      </c>
      <c r="AA5" s="24">
        <f t="shared" si="35"/>
        <v>28.40909090909091</v>
      </c>
      <c r="AB5" s="24">
        <f t="shared" ref="AB5:AC5" si="36">N36</f>
        <v>90</v>
      </c>
      <c r="AC5" s="24">
        <f t="shared" si="36"/>
        <v>10</v>
      </c>
      <c r="AD5" s="24">
        <f t="shared" ref="AD5:AE5" si="37">N37</f>
        <v>93.939393939393938</v>
      </c>
      <c r="AE5" s="24">
        <f t="shared" si="37"/>
        <v>6.0606060606060606</v>
      </c>
      <c r="AF5" s="24">
        <f t="shared" ref="AF5:AG5" si="38">N38</f>
        <v>100</v>
      </c>
      <c r="AG5" s="24">
        <f t="shared" si="38"/>
        <v>0</v>
      </c>
      <c r="AH5" s="24">
        <f t="shared" ref="AH5:AI5" si="39">N39</f>
        <v>100</v>
      </c>
      <c r="AI5" s="24">
        <f t="shared" si="39"/>
        <v>0</v>
      </c>
      <c r="AJ5" s="24">
        <f t="shared" ref="AJ5:AK5" si="40">N40</f>
        <v>50</v>
      </c>
      <c r="AK5" s="24">
        <f t="shared" si="40"/>
        <v>50</v>
      </c>
      <c r="AL5" s="24">
        <f t="shared" ref="AL5:AM5" si="41">N41</f>
        <v>93.84615384615384</v>
      </c>
      <c r="AM5" s="24">
        <f t="shared" si="41"/>
        <v>6.1538461538461542</v>
      </c>
      <c r="AO5" s="46">
        <f t="shared" si="14"/>
        <v>43.181818181818187</v>
      </c>
      <c r="AP5" s="46">
        <f t="shared" si="15"/>
        <v>80</v>
      </c>
      <c r="AQ5" s="46">
        <f t="shared" si="16"/>
        <v>87.878787878787875</v>
      </c>
      <c r="AR5" s="46">
        <f t="shared" si="17"/>
        <v>100</v>
      </c>
      <c r="AS5" s="46">
        <f t="shared" si="18"/>
        <v>100</v>
      </c>
      <c r="AT5" s="46">
        <f t="shared" si="19"/>
        <v>0</v>
      </c>
      <c r="AU5" s="46">
        <f t="shared" si="20"/>
        <v>87.692307692307679</v>
      </c>
    </row>
    <row r="6" spans="2:47">
      <c r="B6" s="2"/>
      <c r="C6" s="2" t="s">
        <v>63</v>
      </c>
      <c r="D6" s="21">
        <v>8</v>
      </c>
      <c r="E6" s="8">
        <v>0</v>
      </c>
      <c r="F6" s="8">
        <v>3</v>
      </c>
      <c r="G6" s="8">
        <v>0</v>
      </c>
      <c r="I6" s="2"/>
      <c r="J6" s="2" t="s">
        <v>63</v>
      </c>
      <c r="K6" s="24">
        <f t="shared" si="28"/>
        <v>8</v>
      </c>
      <c r="L6" s="24">
        <f t="shared" si="29"/>
        <v>3</v>
      </c>
      <c r="N6" s="24">
        <f t="shared" si="30"/>
        <v>72.727272727272734</v>
      </c>
      <c r="O6" s="24">
        <f t="shared" si="31"/>
        <v>27.272727272727273</v>
      </c>
      <c r="Q6" s="2" t="s">
        <v>63</v>
      </c>
      <c r="R6" s="24">
        <f t="shared" ref="R6:S6" si="42">AVERAGE(N6,N16,N26,N36,N46,N56,N66,N76,N86,N96,N106,N116,N366,N376)</f>
        <v>81.777355939255244</v>
      </c>
      <c r="S6" s="24">
        <f t="shared" si="42"/>
        <v>18.222644060744749</v>
      </c>
      <c r="T6" s="24">
        <f t="shared" ref="T6:U6" si="43">AVERAGE(N126,N136,N146,N156,N166,N176,N186,N196,N206,N216,N226,N346,N356)</f>
        <v>79.872483514630048</v>
      </c>
      <c r="U6" s="24">
        <f t="shared" si="43"/>
        <v>20.127516485369945</v>
      </c>
      <c r="V6" s="24">
        <f t="shared" ref="V6:W6" si="44">AVERAGE(N236,N246,N256,N266,N276,N286,N296,N306,N316,N326,N336)</f>
        <v>78.640325402156876</v>
      </c>
      <c r="W6" s="24">
        <f t="shared" si="44"/>
        <v>21.359674597843124</v>
      </c>
      <c r="Y6" s="26" t="s">
        <v>104</v>
      </c>
      <c r="Z6" s="24">
        <f t="shared" ref="Z6:AA6" si="45">N45</f>
        <v>85.61643835616438</v>
      </c>
      <c r="AA6" s="24">
        <f t="shared" si="45"/>
        <v>14.383561643835614</v>
      </c>
      <c r="AB6" s="24">
        <f t="shared" ref="AB6:AC6" si="46">N46</f>
        <v>100</v>
      </c>
      <c r="AC6" s="24">
        <f t="shared" si="46"/>
        <v>0</v>
      </c>
      <c r="AD6" s="24">
        <f t="shared" ref="AD6:AE6" si="47">N47</f>
        <v>97.5</v>
      </c>
      <c r="AE6" s="24">
        <f t="shared" si="47"/>
        <v>2.4999999999999996</v>
      </c>
      <c r="AF6" s="24">
        <f t="shared" ref="AF6:AG6" si="48">N48</f>
        <v>83.333333333333343</v>
      </c>
      <c r="AG6" s="24">
        <f t="shared" si="48"/>
        <v>16.666666666666664</v>
      </c>
      <c r="AH6" s="24">
        <f t="shared" ref="AH6:AI6" si="49">N49</f>
        <v>100</v>
      </c>
      <c r="AI6" s="24">
        <f t="shared" si="49"/>
        <v>0</v>
      </c>
      <c r="AJ6" s="24">
        <f t="shared" ref="AJ6:AK6" si="50">N50</f>
        <v>99.999999999999986</v>
      </c>
      <c r="AK6" s="24">
        <f t="shared" si="50"/>
        <v>0</v>
      </c>
      <c r="AL6" s="24">
        <f t="shared" ref="AL6:AM6" si="51">N51</f>
        <v>84.347826086956516</v>
      </c>
      <c r="AM6" s="24">
        <f t="shared" si="51"/>
        <v>15.652173913043477</v>
      </c>
      <c r="AO6" s="46">
        <f t="shared" si="14"/>
        <v>71.232876712328761</v>
      </c>
      <c r="AP6" s="46">
        <f t="shared" si="15"/>
        <v>100</v>
      </c>
      <c r="AQ6" s="46">
        <f t="shared" si="16"/>
        <v>95</v>
      </c>
      <c r="AR6" s="46">
        <f t="shared" si="17"/>
        <v>66.666666666666686</v>
      </c>
      <c r="AS6" s="46">
        <f t="shared" si="18"/>
        <v>100</v>
      </c>
      <c r="AT6" s="46">
        <f t="shared" si="19"/>
        <v>99.999999999999986</v>
      </c>
      <c r="AU6" s="46">
        <f t="shared" si="20"/>
        <v>68.695652173913032</v>
      </c>
    </row>
    <row r="7" spans="2:47">
      <c r="B7" s="2"/>
      <c r="C7" s="2" t="s">
        <v>66</v>
      </c>
      <c r="D7" s="8">
        <v>1</v>
      </c>
      <c r="E7" s="8">
        <v>2</v>
      </c>
      <c r="F7" s="8">
        <v>0.5</v>
      </c>
      <c r="G7" s="8">
        <v>0.5</v>
      </c>
      <c r="I7" s="2"/>
      <c r="J7" s="2" t="s">
        <v>66</v>
      </c>
      <c r="K7" s="24">
        <f t="shared" si="28"/>
        <v>3</v>
      </c>
      <c r="L7" s="24">
        <f t="shared" si="29"/>
        <v>1</v>
      </c>
      <c r="N7" s="24">
        <f t="shared" si="30"/>
        <v>75</v>
      </c>
      <c r="O7" s="24">
        <f t="shared" si="31"/>
        <v>25</v>
      </c>
      <c r="Q7" s="2" t="s">
        <v>66</v>
      </c>
      <c r="R7" s="24">
        <f t="shared" ref="R7:S7" si="52">AVERAGE(N7,N17,N27,N37,N47,N57,N67,N77,N87,N97,N107,N117,N367,N377)</f>
        <v>85.591117975571734</v>
      </c>
      <c r="S7" s="24">
        <f t="shared" si="52"/>
        <v>14.408882024428243</v>
      </c>
      <c r="T7" s="24">
        <f t="shared" ref="T7:U7" si="53">AVERAGE(N127,N137,N147,N157,N167,N177,N187,N197,N207,N217,N227,N347,N357)</f>
        <v>91.778331188596596</v>
      </c>
      <c r="U7" s="24">
        <f t="shared" si="53"/>
        <v>8.2216688114034095</v>
      </c>
      <c r="V7" s="24">
        <f t="shared" ref="V7:W7" si="54">AVERAGE(N237,N247,N257,N267,N277,N287,N297,N307,N317,N327,N337)</f>
        <v>87.72371249084712</v>
      </c>
      <c r="W7" s="24">
        <f t="shared" si="54"/>
        <v>12.276287509152889</v>
      </c>
      <c r="Y7" s="26" t="s">
        <v>105</v>
      </c>
      <c r="Z7" s="24">
        <f t="shared" ref="Z7:AA7" si="55">N55</f>
        <v>57.142857142857146</v>
      </c>
      <c r="AA7" s="24">
        <f t="shared" si="55"/>
        <v>42.857142857142854</v>
      </c>
      <c r="AB7" s="24">
        <f t="shared" ref="AB7:AC7" si="56">N56</f>
        <v>75</v>
      </c>
      <c r="AC7" s="24">
        <f t="shared" si="56"/>
        <v>25</v>
      </c>
      <c r="AD7" s="24">
        <f t="shared" ref="AD7:AE7" si="57">N57</f>
        <v>61.111111111111114</v>
      </c>
      <c r="AE7" s="24">
        <f t="shared" si="57"/>
        <v>38.888888888888886</v>
      </c>
      <c r="AF7" s="24">
        <f t="shared" ref="AF7:AG7" si="58">N58</f>
        <v>90.476190476190482</v>
      </c>
      <c r="AG7" s="24">
        <f t="shared" si="58"/>
        <v>9.5238095238095237</v>
      </c>
      <c r="AH7" s="24">
        <f t="shared" ref="AH7:AI7" si="59">N59</f>
        <v>50</v>
      </c>
      <c r="AI7" s="24">
        <f t="shared" si="59"/>
        <v>50</v>
      </c>
      <c r="AJ7" s="24">
        <f t="shared" ref="AJ7:AK7" si="60">N60</f>
        <v>75</v>
      </c>
      <c r="AK7" s="24">
        <f t="shared" si="60"/>
        <v>25</v>
      </c>
      <c r="AL7" s="24">
        <f t="shared" ref="AL7:AM7" si="61">N61</f>
        <v>96.296296296296291</v>
      </c>
      <c r="AM7" s="24">
        <f t="shared" si="61"/>
        <v>3.7037037037037037</v>
      </c>
      <c r="AO7" s="46">
        <f t="shared" si="14"/>
        <v>14.285714285714292</v>
      </c>
      <c r="AP7" s="46">
        <f t="shared" si="15"/>
        <v>50</v>
      </c>
      <c r="AQ7" s="46">
        <f t="shared" si="16"/>
        <v>22.222222222222229</v>
      </c>
      <c r="AR7" s="46">
        <f t="shared" si="17"/>
        <v>80.952380952380963</v>
      </c>
      <c r="AS7" s="46">
        <f t="shared" si="18"/>
        <v>0</v>
      </c>
      <c r="AT7" s="46">
        <f t="shared" si="19"/>
        <v>50</v>
      </c>
      <c r="AU7" s="46">
        <f t="shared" si="20"/>
        <v>92.592592592592581</v>
      </c>
    </row>
    <row r="8" spans="2:47">
      <c r="B8" s="2"/>
      <c r="C8" s="2" t="s">
        <v>65</v>
      </c>
      <c r="D8" s="8">
        <v>2</v>
      </c>
      <c r="E8" s="8">
        <v>0.5</v>
      </c>
      <c r="F8" s="8">
        <v>1.5</v>
      </c>
      <c r="G8" s="8">
        <v>0</v>
      </c>
      <c r="I8" s="2"/>
      <c r="J8" s="2" t="s">
        <v>65</v>
      </c>
      <c r="K8" s="24">
        <f t="shared" si="28"/>
        <v>2.5</v>
      </c>
      <c r="L8" s="24">
        <f t="shared" si="29"/>
        <v>1.5</v>
      </c>
      <c r="N8" s="24">
        <f t="shared" si="30"/>
        <v>62.5</v>
      </c>
      <c r="O8" s="24">
        <f t="shared" si="31"/>
        <v>37.5</v>
      </c>
      <c r="Q8" s="2" t="s">
        <v>65</v>
      </c>
      <c r="R8" s="24">
        <f t="shared" ref="R8:S8" si="62">AVERAGE(N8,N18,N28,N38,N48,N58,N68,N78,N88,N98,N108,N118,N368,N378)</f>
        <v>82.426067522221373</v>
      </c>
      <c r="S8" s="24">
        <f t="shared" si="62"/>
        <v>17.573932477778634</v>
      </c>
      <c r="T8" s="24">
        <f t="shared" ref="T8:U8" si="63">AVERAGE(N128,N138,N148,N158,N168,N178,N188,N198,N208,N218,N228,N348,N358)</f>
        <v>93.370726495726487</v>
      </c>
      <c r="U8" s="24">
        <f t="shared" si="63"/>
        <v>6.6292735042735034</v>
      </c>
      <c r="V8" s="24">
        <f t="shared" ref="V8:W8" si="64">AVERAGE(N238,N248,N258,N268,N278,N288,N298,N308,N318,N328,N338)</f>
        <v>93.013930513930504</v>
      </c>
      <c r="W8" s="24">
        <f t="shared" si="64"/>
        <v>6.9860694860694856</v>
      </c>
      <c r="Y8" s="26" t="s">
        <v>106</v>
      </c>
      <c r="Z8" s="24">
        <f t="shared" ref="Z8:AA8" si="65">N65</f>
        <v>63.157894736842103</v>
      </c>
      <c r="AA8" s="24">
        <f t="shared" si="65"/>
        <v>36.842105263157897</v>
      </c>
      <c r="AB8" s="24">
        <f t="shared" ref="AB8:AC8" si="66">N66</f>
        <v>100</v>
      </c>
      <c r="AC8" s="24">
        <f t="shared" si="66"/>
        <v>0</v>
      </c>
      <c r="AD8" s="24">
        <f t="shared" ref="AD8:AE8" si="67">N67</f>
        <v>85.714285714285708</v>
      </c>
      <c r="AE8" s="24">
        <f t="shared" si="67"/>
        <v>14.285714285714286</v>
      </c>
      <c r="AF8" s="24">
        <f t="shared" ref="AF8:AG8" si="68">N68</f>
        <v>0</v>
      </c>
      <c r="AG8" s="24">
        <f t="shared" si="68"/>
        <v>0</v>
      </c>
      <c r="AH8" s="24">
        <f t="shared" ref="AH8:AI8" si="69">N69</f>
        <v>33.333333333333336</v>
      </c>
      <c r="AI8" s="24">
        <f t="shared" si="69"/>
        <v>66.666666666666671</v>
      </c>
      <c r="AJ8" s="24">
        <f t="shared" ref="AJ8:AK8" si="70">N70</f>
        <v>88.888888888888886</v>
      </c>
      <c r="AK8" s="24">
        <f t="shared" si="70"/>
        <v>11.111111111111111</v>
      </c>
      <c r="AL8" s="24">
        <f t="shared" ref="AL8:AM8" si="71">N71</f>
        <v>91.891891891891888</v>
      </c>
      <c r="AM8" s="24">
        <f t="shared" si="71"/>
        <v>8.1081081081081088</v>
      </c>
      <c r="AO8" s="46">
        <f t="shared" si="14"/>
        <v>26.315789473684205</v>
      </c>
      <c r="AP8" s="46">
        <f t="shared" si="15"/>
        <v>100</v>
      </c>
      <c r="AQ8" s="46">
        <f t="shared" si="16"/>
        <v>71.428571428571416</v>
      </c>
      <c r="AR8" s="46">
        <f t="shared" si="17"/>
        <v>0</v>
      </c>
      <c r="AS8" s="46">
        <f t="shared" si="18"/>
        <v>-33.333333333333336</v>
      </c>
      <c r="AT8" s="46">
        <f t="shared" si="19"/>
        <v>77.777777777777771</v>
      </c>
      <c r="AU8" s="46">
        <f t="shared" si="20"/>
        <v>83.783783783783775</v>
      </c>
    </row>
    <row r="9" spans="2:47">
      <c r="B9" s="2"/>
      <c r="C9" s="2" t="s">
        <v>67</v>
      </c>
      <c r="D9" s="8">
        <v>0</v>
      </c>
      <c r="E9" s="8">
        <v>0.5</v>
      </c>
      <c r="F9" s="8">
        <v>0</v>
      </c>
      <c r="G9" s="8">
        <v>0</v>
      </c>
      <c r="I9" s="2"/>
      <c r="J9" s="2" t="s">
        <v>67</v>
      </c>
      <c r="K9" s="24">
        <f t="shared" si="28"/>
        <v>0.5</v>
      </c>
      <c r="L9" s="24">
        <f t="shared" si="29"/>
        <v>0</v>
      </c>
      <c r="N9" s="24">
        <f t="shared" si="30"/>
        <v>100</v>
      </c>
      <c r="O9" s="24">
        <f t="shared" si="31"/>
        <v>0</v>
      </c>
      <c r="Q9" s="2" t="s">
        <v>67</v>
      </c>
      <c r="R9" s="24">
        <f t="shared" ref="R9:S9" si="72">AVERAGE(N9,N19,N29,N39,N49,N59,N69,N79,N89,N99,N109,N119,N369,N379)</f>
        <v>73.249603588970103</v>
      </c>
      <c r="S9" s="24">
        <f t="shared" si="72"/>
        <v>26.750396411029897</v>
      </c>
      <c r="T9" s="24">
        <f t="shared" ref="T9:U9" si="73">AVERAGE(N129,N139,N149,N159,N169,N179,N189,N199,N209,N219,N229,N349,N359)</f>
        <v>77.821557097872883</v>
      </c>
      <c r="U9" s="24">
        <f t="shared" si="73"/>
        <v>22.178442902127113</v>
      </c>
      <c r="V9" s="24">
        <f t="shared" ref="V9:W9" si="74">AVERAGE(N239,N249,N259,N269,N279,N289,N299,N309,N319,N329,N339)</f>
        <v>75.308641975308646</v>
      </c>
      <c r="W9" s="24">
        <f t="shared" si="74"/>
        <v>24.691358024691358</v>
      </c>
      <c r="Y9" s="26" t="s">
        <v>107</v>
      </c>
      <c r="Z9" s="24">
        <f t="shared" ref="Z9:AA9" si="75">N75</f>
        <v>53.191489361702125</v>
      </c>
      <c r="AA9" s="24">
        <f t="shared" si="75"/>
        <v>46.808510638297875</v>
      </c>
      <c r="AB9" s="24">
        <f t="shared" ref="AB9:AC9" si="76">N76</f>
        <v>65.217391304347828</v>
      </c>
      <c r="AC9" s="24">
        <f t="shared" si="76"/>
        <v>34.782608695652172</v>
      </c>
      <c r="AD9" s="24">
        <f t="shared" ref="AD9:AE9" si="77">N77</f>
        <v>80</v>
      </c>
      <c r="AE9" s="24">
        <f t="shared" si="77"/>
        <v>20</v>
      </c>
      <c r="AF9" s="24">
        <f t="shared" ref="AF9:AG9" si="78">N78</f>
        <v>66.666666666666671</v>
      </c>
      <c r="AG9" s="24">
        <f t="shared" si="78"/>
        <v>33.333333333333336</v>
      </c>
      <c r="AH9" s="24">
        <f t="shared" ref="AH9:AI9" si="79">N79</f>
        <v>41.176470588235297</v>
      </c>
      <c r="AI9" s="24">
        <f t="shared" si="79"/>
        <v>58.823529411764703</v>
      </c>
      <c r="AJ9" s="24">
        <f t="shared" ref="AJ9:AK9" si="80">N80</f>
        <v>100</v>
      </c>
      <c r="AK9" s="24">
        <f t="shared" si="80"/>
        <v>0</v>
      </c>
      <c r="AL9" s="24">
        <f t="shared" ref="AL9:AM9" si="81">N81</f>
        <v>86.84210526315789</v>
      </c>
      <c r="AM9" s="24">
        <f t="shared" si="81"/>
        <v>13.157894736842104</v>
      </c>
      <c r="AO9" s="46">
        <f t="shared" si="14"/>
        <v>6.3829787234042499</v>
      </c>
      <c r="AP9" s="46">
        <f t="shared" si="15"/>
        <v>30.434782608695656</v>
      </c>
      <c r="AQ9" s="46">
        <f t="shared" si="16"/>
        <v>60</v>
      </c>
      <c r="AR9" s="46">
        <f t="shared" si="17"/>
        <v>33.333333333333336</v>
      </c>
      <c r="AS9" s="46">
        <f t="shared" si="18"/>
        <v>-17.647058823529406</v>
      </c>
      <c r="AT9" s="46">
        <f t="shared" si="19"/>
        <v>100</v>
      </c>
      <c r="AU9" s="46">
        <f t="shared" si="20"/>
        <v>73.68421052631578</v>
      </c>
    </row>
    <row r="10" spans="2:47">
      <c r="B10" s="2"/>
      <c r="C10" s="2" t="s">
        <v>68</v>
      </c>
      <c r="D10" s="8">
        <v>0.5</v>
      </c>
      <c r="E10" s="8">
        <v>0</v>
      </c>
      <c r="F10" s="8">
        <v>0</v>
      </c>
      <c r="G10" s="8">
        <v>0</v>
      </c>
      <c r="I10" s="2"/>
      <c r="J10" s="2" t="s">
        <v>68</v>
      </c>
      <c r="K10" s="24">
        <f t="shared" si="28"/>
        <v>0.5</v>
      </c>
      <c r="L10" s="24">
        <f t="shared" si="29"/>
        <v>0</v>
      </c>
      <c r="N10" s="24">
        <f t="shared" si="30"/>
        <v>100</v>
      </c>
      <c r="O10" s="24">
        <f t="shared" si="31"/>
        <v>0</v>
      </c>
      <c r="Q10" s="2" t="s">
        <v>68</v>
      </c>
      <c r="R10" s="24">
        <f t="shared" ref="R10:S10" si="82">AVERAGE(N10,N20,N30,N40,N50,N60,N70,N80,N90,N100,N110,N120,N370,N380)</f>
        <v>88.121184371184384</v>
      </c>
      <c r="S10" s="24">
        <f t="shared" si="82"/>
        <v>11.878815628815628</v>
      </c>
      <c r="T10" s="24">
        <f t="shared" ref="T10:U10" si="83">AVERAGE(N130,N140,N150,N160,N170,N180,N190,N200,N210,N220,N230,N350,N360)</f>
        <v>83.003108003107997</v>
      </c>
      <c r="U10" s="24">
        <f t="shared" si="83"/>
        <v>16.996891996892</v>
      </c>
      <c r="V10" s="24">
        <f t="shared" ref="V10:W10" si="84">AVERAGE(N240,N250,N260,N270,N280,N290,N300,N310,N320,N330,N340)</f>
        <v>90.454545454545453</v>
      </c>
      <c r="W10" s="24">
        <f t="shared" si="84"/>
        <v>9.545454545454545</v>
      </c>
      <c r="Y10" s="26" t="s">
        <v>108</v>
      </c>
      <c r="Z10" s="24">
        <f t="shared" ref="Z10:AA10" si="85">N85</f>
        <v>53.763440860215056</v>
      </c>
      <c r="AA10" s="24">
        <f t="shared" si="85"/>
        <v>46.236559139784944</v>
      </c>
      <c r="AB10" s="24">
        <f t="shared" ref="AB10:AC10" si="86">N86</f>
        <v>50</v>
      </c>
      <c r="AC10" s="24">
        <f t="shared" si="86"/>
        <v>50</v>
      </c>
      <c r="AD10" s="24">
        <f t="shared" ref="AD10:AE10" si="87">N87</f>
        <v>88.235294117647058</v>
      </c>
      <c r="AE10" s="24">
        <f t="shared" si="87"/>
        <v>11.764705882352942</v>
      </c>
      <c r="AF10" s="24">
        <f t="shared" ref="AF10:AG10" si="88">N88</f>
        <v>100</v>
      </c>
      <c r="AG10" s="24">
        <f t="shared" si="88"/>
        <v>0</v>
      </c>
      <c r="AH10" s="24">
        <f t="shared" ref="AH10:AI10" si="89">N89</f>
        <v>0</v>
      </c>
      <c r="AI10" s="24">
        <f t="shared" si="89"/>
        <v>0</v>
      </c>
      <c r="AJ10" s="24">
        <f t="shared" ref="AJ10:AK10" si="90">N90</f>
        <v>100</v>
      </c>
      <c r="AK10" s="24">
        <f t="shared" si="90"/>
        <v>0</v>
      </c>
      <c r="AL10" s="24">
        <f t="shared" ref="AL10:AM10" si="91">N91</f>
        <v>85.714285714285708</v>
      </c>
      <c r="AM10" s="24">
        <f t="shared" si="91"/>
        <v>14.285714285714286</v>
      </c>
      <c r="AO10" s="46">
        <f t="shared" si="14"/>
        <v>7.5268817204301115</v>
      </c>
      <c r="AP10" s="46">
        <f t="shared" si="15"/>
        <v>0</v>
      </c>
      <c r="AQ10" s="46">
        <f t="shared" si="16"/>
        <v>76.470588235294116</v>
      </c>
      <c r="AR10" s="46">
        <f t="shared" si="17"/>
        <v>100</v>
      </c>
      <c r="AS10" s="46">
        <f t="shared" si="18"/>
        <v>0</v>
      </c>
      <c r="AT10" s="46">
        <f t="shared" si="19"/>
        <v>100</v>
      </c>
      <c r="AU10" s="46">
        <f t="shared" si="20"/>
        <v>71.428571428571416</v>
      </c>
    </row>
    <row r="11" spans="2:47">
      <c r="B11" s="2"/>
      <c r="C11" s="2" t="s">
        <v>12</v>
      </c>
      <c r="D11" s="8">
        <v>11.5</v>
      </c>
      <c r="E11" s="8">
        <v>11</v>
      </c>
      <c r="F11" s="8">
        <v>3.5</v>
      </c>
      <c r="G11" s="8">
        <v>2.5</v>
      </c>
      <c r="I11" s="2"/>
      <c r="J11" s="2" t="s">
        <v>12</v>
      </c>
      <c r="K11" s="24">
        <f t="shared" si="28"/>
        <v>22.5</v>
      </c>
      <c r="L11" s="24">
        <f t="shared" si="29"/>
        <v>6</v>
      </c>
      <c r="N11" s="24">
        <f t="shared" si="30"/>
        <v>78.94736842105263</v>
      </c>
      <c r="O11" s="24">
        <f t="shared" si="31"/>
        <v>21.05263157894737</v>
      </c>
      <c r="Q11" s="2" t="s">
        <v>12</v>
      </c>
      <c r="R11" s="24">
        <f t="shared" ref="R11:S11" si="92">AVERAGE(N11,N21,N31,N41,N51,N61,N71,N81,N91,N101,N111,N121,N371,N381)</f>
        <v>85.924163053951318</v>
      </c>
      <c r="S11" s="24">
        <f t="shared" si="92"/>
        <v>14.075836946048693</v>
      </c>
      <c r="T11" s="24">
        <f t="shared" ref="T11:U11" si="93">AVERAGE(N131,N141,N151,N161,N171,N181,N191,N201,N211,N221,N231,N351,N361)</f>
        <v>87.937476803461095</v>
      </c>
      <c r="U11" s="24">
        <f t="shared" si="93"/>
        <v>12.062523196538908</v>
      </c>
      <c r="V11" s="24">
        <f t="shared" ref="V11:W11" si="94">AVERAGE(N241,N251,N261,N271,N281,N291,N301,N311,N321,N331,N341)</f>
        <v>87.240908795582598</v>
      </c>
      <c r="W11" s="24">
        <f t="shared" si="94"/>
        <v>12.759091204417389</v>
      </c>
      <c r="Y11" s="26" t="s">
        <v>109</v>
      </c>
      <c r="Z11" s="24">
        <f t="shared" ref="Z11:AA11" si="95">N95</f>
        <v>62.941176470588232</v>
      </c>
      <c r="AA11" s="24">
        <f t="shared" si="95"/>
        <v>37.058823529411761</v>
      </c>
      <c r="AB11" s="24">
        <f t="shared" ref="AB11:AC11" si="96">N96</f>
        <v>80</v>
      </c>
      <c r="AC11" s="24">
        <f t="shared" si="96"/>
        <v>20</v>
      </c>
      <c r="AD11" s="24">
        <f t="shared" ref="AD11:AE11" si="97">N97</f>
        <v>87.837837837837839</v>
      </c>
      <c r="AE11" s="24">
        <f t="shared" si="97"/>
        <v>12.162162162162163</v>
      </c>
      <c r="AF11" s="24">
        <f t="shared" ref="AF11:AG11" si="98">N98</f>
        <v>100</v>
      </c>
      <c r="AG11" s="24">
        <f t="shared" si="98"/>
        <v>0</v>
      </c>
      <c r="AH11" s="24">
        <f t="shared" ref="AH11:AI11" si="99">N99</f>
        <v>75</v>
      </c>
      <c r="AI11" s="24">
        <f t="shared" si="99"/>
        <v>24.999999999999996</v>
      </c>
      <c r="AJ11" s="24">
        <f t="shared" ref="AJ11:AK11" si="100">N100</f>
        <v>99.999999999999986</v>
      </c>
      <c r="AK11" s="24">
        <f t="shared" si="100"/>
        <v>0</v>
      </c>
      <c r="AL11" s="24">
        <f t="shared" ref="AL11:AM11" si="101">N101</f>
        <v>74.999999999999986</v>
      </c>
      <c r="AM11" s="24">
        <f t="shared" si="101"/>
        <v>25</v>
      </c>
      <c r="AO11" s="46">
        <f t="shared" si="14"/>
        <v>25.882352941176471</v>
      </c>
      <c r="AP11" s="46">
        <f t="shared" si="15"/>
        <v>60</v>
      </c>
      <c r="AQ11" s="46">
        <f t="shared" si="16"/>
        <v>75.675675675675677</v>
      </c>
      <c r="AR11" s="46">
        <f t="shared" si="17"/>
        <v>100</v>
      </c>
      <c r="AS11" s="46">
        <f t="shared" si="18"/>
        <v>50</v>
      </c>
      <c r="AT11" s="46">
        <f t="shared" si="19"/>
        <v>99.999999999999986</v>
      </c>
      <c r="AU11" s="46">
        <f t="shared" si="20"/>
        <v>49.999999999999986</v>
      </c>
    </row>
    <row r="12" spans="2:47">
      <c r="Y12" s="26" t="s">
        <v>110</v>
      </c>
      <c r="Z12" s="24">
        <f t="shared" ref="Z12:AA12" si="102">N105</f>
        <v>42.168674698795179</v>
      </c>
      <c r="AA12" s="24">
        <f t="shared" si="102"/>
        <v>57.831325301204821</v>
      </c>
      <c r="AB12" s="24">
        <f t="shared" ref="AB12:AC12" si="103">N106</f>
        <v>76.315789473684205</v>
      </c>
      <c r="AC12" s="24">
        <f t="shared" si="103"/>
        <v>23.684210526315791</v>
      </c>
      <c r="AD12" s="24">
        <f t="shared" ref="AD12:AE12" si="104">N107</f>
        <v>88.461538461538467</v>
      </c>
      <c r="AE12" s="24">
        <f t="shared" si="104"/>
        <v>11.538461538461538</v>
      </c>
      <c r="AF12" s="24">
        <f t="shared" ref="AF12:AG12" si="105">N108</f>
        <v>93.75</v>
      </c>
      <c r="AG12" s="24">
        <f t="shared" si="105"/>
        <v>6.25</v>
      </c>
      <c r="AH12" s="24">
        <f t="shared" ref="AH12:AI12" si="106">N109</f>
        <v>53.846153846153847</v>
      </c>
      <c r="AI12" s="24">
        <f t="shared" si="106"/>
        <v>46.153846153846153</v>
      </c>
      <c r="AJ12" s="24">
        <f t="shared" ref="AJ12:AK12" si="107">N110</f>
        <v>100</v>
      </c>
      <c r="AK12" s="24">
        <f t="shared" si="107"/>
        <v>0</v>
      </c>
      <c r="AL12" s="24">
        <f t="shared" ref="AL12:AM12" si="108">N111</f>
        <v>79.166666666666671</v>
      </c>
      <c r="AM12" s="24">
        <f t="shared" si="108"/>
        <v>20.833333333333332</v>
      </c>
      <c r="AO12" s="46">
        <f t="shared" si="14"/>
        <v>-15.662650602409641</v>
      </c>
      <c r="AP12" s="46">
        <f t="shared" si="15"/>
        <v>52.631578947368411</v>
      </c>
      <c r="AQ12" s="46">
        <f t="shared" si="16"/>
        <v>76.923076923076934</v>
      </c>
      <c r="AR12" s="46">
        <f t="shared" si="17"/>
        <v>87.5</v>
      </c>
      <c r="AS12" s="46">
        <f t="shared" si="18"/>
        <v>7.6923076923076934</v>
      </c>
      <c r="AT12" s="46">
        <f t="shared" si="19"/>
        <v>100</v>
      </c>
      <c r="AU12" s="46">
        <f t="shared" si="20"/>
        <v>58.333333333333343</v>
      </c>
    </row>
    <row r="13" spans="2:47">
      <c r="B13" s="1"/>
      <c r="C13" s="1"/>
      <c r="D13" s="1" t="s">
        <v>0</v>
      </c>
      <c r="E13" s="1"/>
      <c r="F13" s="1" t="s">
        <v>1</v>
      </c>
      <c r="G13" s="1"/>
      <c r="I13" s="1"/>
      <c r="J13" s="1"/>
      <c r="Y13" s="26" t="s">
        <v>111</v>
      </c>
      <c r="Z13" s="24">
        <f t="shared" ref="Z13:AA13" si="109">N115</f>
        <v>54.385964912280699</v>
      </c>
      <c r="AA13" s="24">
        <f t="shared" si="109"/>
        <v>45.614035087719301</v>
      </c>
      <c r="AB13" s="24">
        <f t="shared" ref="AB13:AC13" si="110">N116</f>
        <v>100</v>
      </c>
      <c r="AC13" s="24">
        <f t="shared" si="110"/>
        <v>0</v>
      </c>
      <c r="AD13" s="24">
        <f t="shared" ref="AD13:AE13" si="111">N117</f>
        <v>85.714285714285708</v>
      </c>
      <c r="AE13" s="24">
        <f t="shared" si="111"/>
        <v>14.285714285714286</v>
      </c>
      <c r="AF13" s="24">
        <f t="shared" ref="AF13:AG13" si="112">N118</f>
        <v>81.818181818181813</v>
      </c>
      <c r="AG13" s="24">
        <f t="shared" si="112"/>
        <v>18.181818181818183</v>
      </c>
      <c r="AH13" s="24">
        <f t="shared" ref="AH13:AI13" si="113">N119</f>
        <v>50</v>
      </c>
      <c r="AI13" s="24">
        <f t="shared" si="113"/>
        <v>50</v>
      </c>
      <c r="AJ13" s="24">
        <f t="shared" ref="AJ13:AK13" si="114">N120</f>
        <v>37.5</v>
      </c>
      <c r="AK13" s="24">
        <f t="shared" si="114"/>
        <v>62.5</v>
      </c>
      <c r="AL13" s="24">
        <f t="shared" ref="AL13:AM13" si="115">N121</f>
        <v>90.666666666666671</v>
      </c>
      <c r="AM13" s="24">
        <f t="shared" si="115"/>
        <v>9.3333333333333339</v>
      </c>
      <c r="AO13" s="46">
        <f t="shared" si="14"/>
        <v>8.771929824561397</v>
      </c>
      <c r="AP13" s="46">
        <f t="shared" si="15"/>
        <v>100</v>
      </c>
      <c r="AQ13" s="46">
        <f t="shared" si="16"/>
        <v>71.428571428571416</v>
      </c>
      <c r="AR13" s="46">
        <f t="shared" si="17"/>
        <v>63.636363636363626</v>
      </c>
      <c r="AS13" s="46">
        <f t="shared" si="18"/>
        <v>0</v>
      </c>
      <c r="AT13" s="46">
        <f t="shared" si="19"/>
        <v>-25</v>
      </c>
      <c r="AU13" s="46">
        <f t="shared" si="20"/>
        <v>81.333333333333343</v>
      </c>
    </row>
    <row r="14" spans="2:47">
      <c r="B14" s="1" t="s">
        <v>2</v>
      </c>
      <c r="C14" s="1"/>
      <c r="D14" s="1" t="s">
        <v>3</v>
      </c>
      <c r="E14" s="1" t="s">
        <v>4</v>
      </c>
      <c r="F14" s="1" t="s">
        <v>3</v>
      </c>
      <c r="G14" s="1" t="s">
        <v>4</v>
      </c>
      <c r="I14" s="1" t="s">
        <v>2</v>
      </c>
      <c r="J14" s="1"/>
      <c r="K14" s="1" t="s">
        <v>0</v>
      </c>
      <c r="L14" s="1" t="s">
        <v>1</v>
      </c>
      <c r="N14" s="1" t="s">
        <v>0</v>
      </c>
      <c r="O14" s="1" t="s">
        <v>1</v>
      </c>
      <c r="Y14" s="62" t="s">
        <v>112</v>
      </c>
      <c r="Z14" s="63">
        <f t="shared" ref="Z14:AA14" si="116">N345</f>
        <v>66.666666666666671</v>
      </c>
      <c r="AA14" s="63">
        <f t="shared" si="116"/>
        <v>33.333333333333336</v>
      </c>
      <c r="AB14" s="63">
        <f t="shared" ref="AB14:AC14" si="117">N346</f>
        <v>71.428571428571431</v>
      </c>
      <c r="AC14" s="63">
        <f t="shared" si="117"/>
        <v>28.571428571428573</v>
      </c>
      <c r="AD14" s="63">
        <f t="shared" ref="AD14:AE14" si="118">N347</f>
        <v>100</v>
      </c>
      <c r="AE14" s="63">
        <f t="shared" si="118"/>
        <v>0</v>
      </c>
      <c r="AF14" s="63">
        <f t="shared" ref="AF14:AG14" si="119">N348</f>
        <v>100</v>
      </c>
      <c r="AG14" s="63">
        <f t="shared" si="119"/>
        <v>0</v>
      </c>
      <c r="AH14" s="63">
        <f t="shared" ref="AH14:AI14" si="120">N349</f>
        <v>33.333333333333336</v>
      </c>
      <c r="AI14" s="63">
        <f t="shared" si="120"/>
        <v>66.666666666666671</v>
      </c>
      <c r="AJ14" s="63">
        <f t="shared" ref="AJ14:AK14" si="121">N350</f>
        <v>66.666666666666671</v>
      </c>
      <c r="AK14" s="63">
        <f t="shared" si="121"/>
        <v>33.333333333333336</v>
      </c>
      <c r="AL14" s="63">
        <f t="shared" ref="AL14:AM14" si="122">N351</f>
        <v>87.5</v>
      </c>
      <c r="AM14" s="63">
        <f t="shared" si="122"/>
        <v>12.5</v>
      </c>
      <c r="AN14" s="64"/>
      <c r="AO14" s="65">
        <f t="shared" si="14"/>
        <v>33.333333333333336</v>
      </c>
      <c r="AP14" s="65">
        <f t="shared" si="15"/>
        <v>42.857142857142861</v>
      </c>
      <c r="AQ14" s="65">
        <f t="shared" si="16"/>
        <v>100</v>
      </c>
      <c r="AR14" s="65">
        <f t="shared" si="17"/>
        <v>100</v>
      </c>
      <c r="AS14" s="65">
        <f t="shared" si="18"/>
        <v>-33.333333333333336</v>
      </c>
      <c r="AT14" s="65">
        <f t="shared" si="19"/>
        <v>33.333333333333336</v>
      </c>
      <c r="AU14" s="65">
        <f t="shared" si="20"/>
        <v>75</v>
      </c>
    </row>
    <row r="15" spans="2:47">
      <c r="B15" s="7" t="s">
        <v>47</v>
      </c>
      <c r="C15" s="2" t="s">
        <v>64</v>
      </c>
      <c r="D15" s="8">
        <v>1.6666666666666667</v>
      </c>
      <c r="E15" s="21">
        <v>11.333333333333336</v>
      </c>
      <c r="F15" s="8">
        <v>0.66666666666666663</v>
      </c>
      <c r="G15" s="8">
        <v>1.6666666666666665</v>
      </c>
      <c r="I15" s="7" t="s">
        <v>47</v>
      </c>
      <c r="J15" s="2" t="s">
        <v>64</v>
      </c>
      <c r="K15" s="24">
        <f t="shared" ref="K15:K21" si="123">D15+E15</f>
        <v>13.000000000000002</v>
      </c>
      <c r="L15" s="24">
        <f t="shared" ref="L15:L21" si="124">F15+G15</f>
        <v>2.333333333333333</v>
      </c>
      <c r="N15" s="24">
        <f t="shared" ref="N15:N21" si="125">K15*100/(L15+K15)</f>
        <v>84.782608695652172</v>
      </c>
      <c r="O15" s="24">
        <f t="shared" ref="O15:O21" si="126">L15*100/(K15+L15)</f>
        <v>15.217391304347823</v>
      </c>
      <c r="Y15" s="62" t="s">
        <v>113</v>
      </c>
      <c r="Z15" s="63">
        <f t="shared" ref="Z15:AA15" si="127">N355</f>
        <v>68</v>
      </c>
      <c r="AA15" s="63">
        <f t="shared" si="127"/>
        <v>32</v>
      </c>
      <c r="AB15" s="63">
        <f t="shared" ref="AB15:AC15" si="128">N356</f>
        <v>72.727272727272734</v>
      </c>
      <c r="AC15" s="63">
        <f t="shared" si="128"/>
        <v>27.272727272727273</v>
      </c>
      <c r="AD15" s="63">
        <f t="shared" ref="AD15:AE15" si="129">N357</f>
        <v>100</v>
      </c>
      <c r="AE15" s="63">
        <f t="shared" si="129"/>
        <v>0</v>
      </c>
      <c r="AF15" s="63">
        <f t="shared" ref="AF15:AG15" si="130">N358</f>
        <v>100</v>
      </c>
      <c r="AG15" s="63">
        <f t="shared" si="130"/>
        <v>0</v>
      </c>
      <c r="AH15" s="63">
        <f t="shared" ref="AH15:AI15" si="131">N359</f>
        <v>55.555555555555557</v>
      </c>
      <c r="AI15" s="63">
        <f t="shared" si="131"/>
        <v>44.444444444444443</v>
      </c>
      <c r="AJ15" s="63">
        <f t="shared" ref="AJ15:AK15" si="132">N360</f>
        <v>75</v>
      </c>
      <c r="AK15" s="63">
        <f t="shared" si="132"/>
        <v>25</v>
      </c>
      <c r="AL15" s="63">
        <f t="shared" ref="AL15:AM15" si="133">N361</f>
        <v>85.714285714285708</v>
      </c>
      <c r="AM15" s="63">
        <f t="shared" si="133"/>
        <v>14.285714285714286</v>
      </c>
      <c r="AN15" s="64"/>
      <c r="AO15" s="65">
        <f t="shared" si="14"/>
        <v>36</v>
      </c>
      <c r="AP15" s="65">
        <f t="shared" si="15"/>
        <v>45.45454545454546</v>
      </c>
      <c r="AQ15" s="65">
        <f t="shared" si="16"/>
        <v>100</v>
      </c>
      <c r="AR15" s="65">
        <f t="shared" si="17"/>
        <v>100</v>
      </c>
      <c r="AS15" s="65">
        <f t="shared" si="18"/>
        <v>11.111111111111114</v>
      </c>
      <c r="AT15" s="65">
        <f t="shared" si="19"/>
        <v>50</v>
      </c>
      <c r="AU15" s="65">
        <f t="shared" si="20"/>
        <v>71.428571428571416</v>
      </c>
    </row>
    <row r="16" spans="2:47">
      <c r="B16" s="2"/>
      <c r="C16" s="2" t="s">
        <v>63</v>
      </c>
      <c r="D16" s="21">
        <v>5.3333333333333339</v>
      </c>
      <c r="E16" s="8">
        <v>1.6666666666666667</v>
      </c>
      <c r="F16" s="8">
        <v>0.66666666666666674</v>
      </c>
      <c r="G16" s="8">
        <v>0</v>
      </c>
      <c r="I16" s="2"/>
      <c r="J16" s="2" t="s">
        <v>63</v>
      </c>
      <c r="K16" s="24">
        <f t="shared" si="123"/>
        <v>7.0000000000000009</v>
      </c>
      <c r="L16" s="24">
        <f t="shared" si="124"/>
        <v>0.66666666666666674</v>
      </c>
      <c r="N16" s="24">
        <f t="shared" si="125"/>
        <v>91.304347826086953</v>
      </c>
      <c r="O16" s="24">
        <f t="shared" si="126"/>
        <v>8.695652173913043</v>
      </c>
      <c r="X16" s="6" t="s">
        <v>114</v>
      </c>
      <c r="Y16" s="23" t="s">
        <v>115</v>
      </c>
      <c r="Z16" s="24">
        <f t="shared" ref="Z16:AA16" si="134">N125</f>
        <v>94.117647058823536</v>
      </c>
      <c r="AA16" s="24">
        <f t="shared" si="134"/>
        <v>5.882352941176471</v>
      </c>
      <c r="AB16" s="24">
        <f t="shared" ref="AB16:AC16" si="135">N126</f>
        <v>100</v>
      </c>
      <c r="AC16" s="24">
        <f t="shared" si="135"/>
        <v>0</v>
      </c>
      <c r="AD16" s="24">
        <f t="shared" ref="AD16:AE16" si="136">N127</f>
        <v>100</v>
      </c>
      <c r="AE16" s="24">
        <f t="shared" si="136"/>
        <v>0</v>
      </c>
      <c r="AF16" s="24">
        <f t="shared" ref="AF16:AG16" si="137">N128</f>
        <v>100</v>
      </c>
      <c r="AG16" s="24">
        <f t="shared" si="137"/>
        <v>0</v>
      </c>
      <c r="AH16" s="24">
        <f t="shared" ref="AH16:AI16" si="138">N129</f>
        <v>100</v>
      </c>
      <c r="AI16" s="24">
        <f t="shared" si="138"/>
        <v>0</v>
      </c>
      <c r="AJ16" s="24">
        <f t="shared" ref="AJ16:AK16" si="139">N130</f>
        <v>100</v>
      </c>
      <c r="AK16" s="24">
        <f t="shared" si="139"/>
        <v>0</v>
      </c>
      <c r="AL16" s="24">
        <f t="shared" ref="AL16:AM16" si="140">N131</f>
        <v>92.857142857142861</v>
      </c>
      <c r="AM16" s="24">
        <f t="shared" si="140"/>
        <v>7.1428571428571432</v>
      </c>
      <c r="AO16" s="46">
        <f t="shared" si="14"/>
        <v>88.235294117647072</v>
      </c>
      <c r="AP16" s="46">
        <f t="shared" si="15"/>
        <v>100</v>
      </c>
      <c r="AQ16" s="46">
        <f t="shared" si="16"/>
        <v>100</v>
      </c>
      <c r="AR16" s="46">
        <f t="shared" si="17"/>
        <v>100</v>
      </c>
      <c r="AS16" s="46">
        <f t="shared" si="18"/>
        <v>100</v>
      </c>
      <c r="AT16" s="46">
        <f t="shared" si="19"/>
        <v>100</v>
      </c>
      <c r="AU16" s="46">
        <f t="shared" si="20"/>
        <v>85.714285714285722</v>
      </c>
    </row>
    <row r="17" spans="2:47">
      <c r="B17" s="2"/>
      <c r="C17" s="2" t="s">
        <v>66</v>
      </c>
      <c r="D17" s="8">
        <v>0.33333333333333331</v>
      </c>
      <c r="E17" s="8">
        <v>4.666666666666667</v>
      </c>
      <c r="F17" s="8">
        <v>0</v>
      </c>
      <c r="G17" s="8">
        <v>1</v>
      </c>
      <c r="I17" s="2"/>
      <c r="J17" s="2" t="s">
        <v>66</v>
      </c>
      <c r="K17" s="24">
        <f t="shared" si="123"/>
        <v>5</v>
      </c>
      <c r="L17" s="24">
        <f t="shared" si="124"/>
        <v>1</v>
      </c>
      <c r="N17" s="24">
        <f t="shared" si="125"/>
        <v>83.333333333333329</v>
      </c>
      <c r="O17" s="24">
        <f t="shared" si="126"/>
        <v>16.666666666666668</v>
      </c>
      <c r="Y17" s="23" t="s">
        <v>116</v>
      </c>
      <c r="Z17" s="24">
        <f t="shared" ref="Z17:AA17" si="141">N135</f>
        <v>77.777777777777771</v>
      </c>
      <c r="AA17" s="24">
        <f t="shared" si="141"/>
        <v>22.222222222222221</v>
      </c>
      <c r="AB17" s="24">
        <f t="shared" ref="AB17:AC17" si="142">N136</f>
        <v>90</v>
      </c>
      <c r="AC17" s="24">
        <f t="shared" si="142"/>
        <v>10</v>
      </c>
      <c r="AD17" s="24">
        <f t="shared" ref="AD17:AE17" si="143">N137</f>
        <v>90.322580645161295</v>
      </c>
      <c r="AE17" s="24">
        <f t="shared" si="143"/>
        <v>9.67741935483871</v>
      </c>
      <c r="AF17" s="24">
        <f t="shared" ref="AF17:AG17" si="144">N138</f>
        <v>100</v>
      </c>
      <c r="AG17" s="24">
        <f t="shared" si="144"/>
        <v>0</v>
      </c>
      <c r="AH17" s="24">
        <f t="shared" ref="AH17:AI17" si="145">N139</f>
        <v>100</v>
      </c>
      <c r="AI17" s="24">
        <f t="shared" si="145"/>
        <v>0</v>
      </c>
      <c r="AJ17" s="24">
        <f t="shared" ref="AJ17:AK17" si="146">N140</f>
        <v>50</v>
      </c>
      <c r="AK17" s="24">
        <f t="shared" si="146"/>
        <v>50</v>
      </c>
      <c r="AL17" s="24">
        <f t="shared" ref="AL17:AM17" si="147">N141</f>
        <v>90</v>
      </c>
      <c r="AM17" s="24">
        <f t="shared" si="147"/>
        <v>10</v>
      </c>
      <c r="AO17" s="46">
        <f t="shared" si="14"/>
        <v>55.55555555555555</v>
      </c>
      <c r="AP17" s="46">
        <f t="shared" si="15"/>
        <v>80</v>
      </c>
      <c r="AQ17" s="46">
        <f t="shared" si="16"/>
        <v>80.645161290322591</v>
      </c>
      <c r="AR17" s="46">
        <f t="shared" si="17"/>
        <v>100</v>
      </c>
      <c r="AS17" s="46">
        <f t="shared" si="18"/>
        <v>100</v>
      </c>
      <c r="AT17" s="46">
        <f t="shared" si="19"/>
        <v>0</v>
      </c>
      <c r="AU17" s="46">
        <f t="shared" si="20"/>
        <v>80</v>
      </c>
    </row>
    <row r="18" spans="2:47">
      <c r="B18" s="2"/>
      <c r="C18" s="2" t="s">
        <v>65</v>
      </c>
      <c r="D18" s="8">
        <v>2.6666666666666665</v>
      </c>
      <c r="E18" s="8">
        <v>0.66666666666666674</v>
      </c>
      <c r="F18" s="8">
        <v>1</v>
      </c>
      <c r="G18" s="8">
        <v>0</v>
      </c>
      <c r="I18" s="2"/>
      <c r="J18" s="2" t="s">
        <v>65</v>
      </c>
      <c r="K18" s="24">
        <f t="shared" si="123"/>
        <v>3.333333333333333</v>
      </c>
      <c r="L18" s="24">
        <f t="shared" si="124"/>
        <v>1</v>
      </c>
      <c r="N18" s="24">
        <f t="shared" si="125"/>
        <v>76.92307692307692</v>
      </c>
      <c r="O18" s="24">
        <f t="shared" si="126"/>
        <v>23.07692307692308</v>
      </c>
      <c r="Y18" s="26" t="s">
        <v>117</v>
      </c>
      <c r="Z18" s="24">
        <f t="shared" ref="Z18:AA18" si="148">N145</f>
        <v>68.292682926829272</v>
      </c>
      <c r="AA18" s="24">
        <f t="shared" si="148"/>
        <v>31.707317073170731</v>
      </c>
      <c r="AB18" s="24">
        <f t="shared" ref="AB18:AC18" si="149">N146</f>
        <v>59.25925925925926</v>
      </c>
      <c r="AC18" s="24">
        <f t="shared" si="149"/>
        <v>40.74074074074074</v>
      </c>
      <c r="AD18" s="24">
        <f t="shared" ref="AD18:AE18" si="150">N147</f>
        <v>92.307692307692307</v>
      </c>
      <c r="AE18" s="24">
        <f t="shared" si="150"/>
        <v>7.6923076923076925</v>
      </c>
      <c r="AF18" s="24">
        <f t="shared" ref="AF18:AG18" si="151">N148</f>
        <v>87.5</v>
      </c>
      <c r="AG18" s="24">
        <f t="shared" si="151"/>
        <v>12.5</v>
      </c>
      <c r="AH18" s="24">
        <f t="shared" ref="AH18:AI18" si="152">N149</f>
        <v>42.857142857142854</v>
      </c>
      <c r="AI18" s="24">
        <f t="shared" si="152"/>
        <v>57.142857142857146</v>
      </c>
      <c r="AJ18" s="24">
        <f t="shared" ref="AJ18:AK18" si="153">N150</f>
        <v>100</v>
      </c>
      <c r="AK18" s="24">
        <f t="shared" si="153"/>
        <v>0</v>
      </c>
      <c r="AL18" s="24">
        <f t="shared" ref="AL18:AM18" si="154">N151</f>
        <v>81.609195402298852</v>
      </c>
      <c r="AM18" s="24">
        <f t="shared" si="154"/>
        <v>18.390804597701148</v>
      </c>
      <c r="AO18" s="46">
        <f t="shared" si="14"/>
        <v>36.585365853658544</v>
      </c>
      <c r="AP18" s="46">
        <f t="shared" si="15"/>
        <v>18.518518518518519</v>
      </c>
      <c r="AQ18" s="46">
        <f t="shared" si="16"/>
        <v>84.615384615384613</v>
      </c>
      <c r="AR18" s="46">
        <f t="shared" si="17"/>
        <v>75</v>
      </c>
      <c r="AS18" s="46">
        <f t="shared" si="18"/>
        <v>-14.285714285714292</v>
      </c>
      <c r="AT18" s="46">
        <f t="shared" si="19"/>
        <v>100</v>
      </c>
      <c r="AU18" s="46">
        <f t="shared" si="20"/>
        <v>63.218390804597703</v>
      </c>
    </row>
    <row r="19" spans="2:47">
      <c r="B19" s="2"/>
      <c r="C19" s="2" t="s">
        <v>67</v>
      </c>
      <c r="D19" s="8">
        <v>0.33333333333333331</v>
      </c>
      <c r="E19" s="8">
        <v>0.33333333333333331</v>
      </c>
      <c r="F19" s="8">
        <v>0</v>
      </c>
      <c r="G19" s="8">
        <v>0</v>
      </c>
      <c r="I19" s="2"/>
      <c r="J19" s="2" t="s">
        <v>67</v>
      </c>
      <c r="K19" s="24">
        <f t="shared" si="123"/>
        <v>0.66666666666666663</v>
      </c>
      <c r="L19" s="24">
        <f t="shared" si="124"/>
        <v>0</v>
      </c>
      <c r="N19" s="24">
        <f t="shared" si="125"/>
        <v>99.999999999999986</v>
      </c>
      <c r="O19" s="24">
        <f t="shared" si="126"/>
        <v>0</v>
      </c>
      <c r="Y19" s="29" t="s">
        <v>118</v>
      </c>
      <c r="Z19" s="24">
        <f t="shared" ref="Z19:AA19" si="155">N155</f>
        <v>60.465116279069768</v>
      </c>
      <c r="AA19" s="24">
        <f t="shared" si="155"/>
        <v>39.534883720930232</v>
      </c>
      <c r="AB19" s="24">
        <f t="shared" ref="AB19:AC19" si="156">N156</f>
        <v>64.102564102564102</v>
      </c>
      <c r="AC19" s="24">
        <f t="shared" si="156"/>
        <v>35.897435897435905</v>
      </c>
      <c r="AD19" s="24">
        <f t="shared" ref="AD19:AE19" si="157">N157</f>
        <v>81.25</v>
      </c>
      <c r="AE19" s="24">
        <f t="shared" si="157"/>
        <v>18.75</v>
      </c>
      <c r="AF19" s="24">
        <f t="shared" ref="AF19:AG19" si="158">N158</f>
        <v>84.615384615384613</v>
      </c>
      <c r="AG19" s="24">
        <f t="shared" si="158"/>
        <v>15.38461538461538</v>
      </c>
      <c r="AH19" s="24">
        <f t="shared" ref="AH19:AI19" si="159">N159</f>
        <v>73.68421052631578</v>
      </c>
      <c r="AI19" s="24">
        <f t="shared" si="159"/>
        <v>26.315789473684212</v>
      </c>
      <c r="AJ19" s="24">
        <f t="shared" ref="AJ19:AK19" si="160">N160</f>
        <v>81.818181818181827</v>
      </c>
      <c r="AK19" s="24">
        <f t="shared" si="160"/>
        <v>18.18181818181818</v>
      </c>
      <c r="AL19" s="24">
        <f t="shared" ref="AL19:AM19" si="161">N161</f>
        <v>87.777777777777771</v>
      </c>
      <c r="AM19" s="24">
        <f t="shared" si="161"/>
        <v>12.222222222222221</v>
      </c>
      <c r="AO19" s="46">
        <f t="shared" si="14"/>
        <v>20.930232558139537</v>
      </c>
      <c r="AP19" s="46">
        <f t="shared" si="15"/>
        <v>28.205128205128197</v>
      </c>
      <c r="AQ19" s="46">
        <f t="shared" si="16"/>
        <v>62.5</v>
      </c>
      <c r="AR19" s="46">
        <f t="shared" si="17"/>
        <v>69.230769230769226</v>
      </c>
      <c r="AS19" s="46">
        <f t="shared" si="18"/>
        <v>47.368421052631568</v>
      </c>
      <c r="AT19" s="46">
        <f t="shared" si="19"/>
        <v>63.636363636363647</v>
      </c>
      <c r="AU19" s="46">
        <f t="shared" si="20"/>
        <v>75.555555555555543</v>
      </c>
    </row>
    <row r="20" spans="2:47">
      <c r="B20" s="2"/>
      <c r="C20" s="2" t="s">
        <v>68</v>
      </c>
      <c r="D20" s="8">
        <v>0</v>
      </c>
      <c r="E20" s="8">
        <v>0.33333333333333331</v>
      </c>
      <c r="F20" s="8">
        <v>0</v>
      </c>
      <c r="G20" s="8">
        <v>0</v>
      </c>
      <c r="I20" s="2"/>
      <c r="J20" s="2" t="s">
        <v>68</v>
      </c>
      <c r="K20" s="24">
        <f t="shared" si="123"/>
        <v>0.33333333333333331</v>
      </c>
      <c r="L20" s="24">
        <f t="shared" si="124"/>
        <v>0</v>
      </c>
      <c r="N20" s="24">
        <f t="shared" si="125"/>
        <v>99.999999999999986</v>
      </c>
      <c r="O20" s="24">
        <f t="shared" si="126"/>
        <v>0</v>
      </c>
      <c r="Y20" s="29" t="s">
        <v>119</v>
      </c>
      <c r="Z20" s="24">
        <f t="shared" ref="Z20:AA20" si="162">N165</f>
        <v>73.80952380952381</v>
      </c>
      <c r="AA20" s="24">
        <f t="shared" si="162"/>
        <v>26.190476190476193</v>
      </c>
      <c r="AB20" s="24">
        <f t="shared" ref="AB20:AC20" si="163">N166</f>
        <v>79.310344827586206</v>
      </c>
      <c r="AC20" s="24">
        <f t="shared" si="163"/>
        <v>20.689655172413797</v>
      </c>
      <c r="AD20" s="24">
        <f t="shared" ref="AD20:AE20" si="164">N167</f>
        <v>86.36363636363636</v>
      </c>
      <c r="AE20" s="24">
        <f t="shared" si="164"/>
        <v>13.636363636363635</v>
      </c>
      <c r="AF20" s="24">
        <f t="shared" ref="AF20:AG20" si="165">N168</f>
        <v>91.666666666666657</v>
      </c>
      <c r="AG20" s="24">
        <f t="shared" si="165"/>
        <v>8.3333333333333321</v>
      </c>
      <c r="AH20" s="24">
        <f t="shared" ref="AH20:AI20" si="166">N169</f>
        <v>81.25</v>
      </c>
      <c r="AI20" s="24">
        <f t="shared" si="166"/>
        <v>18.749999999999996</v>
      </c>
      <c r="AJ20" s="24">
        <f t="shared" ref="AJ20:AK20" si="167">N170</f>
        <v>88.888888888888872</v>
      </c>
      <c r="AK20" s="24">
        <f t="shared" si="167"/>
        <v>11.111111111111109</v>
      </c>
      <c r="AL20" s="24">
        <f t="shared" ref="AL20:AM20" si="168">N171</f>
        <v>89.010989010989007</v>
      </c>
      <c r="AM20" s="24">
        <f t="shared" si="168"/>
        <v>10.989010989010991</v>
      </c>
      <c r="AO20" s="46">
        <f t="shared" si="14"/>
        <v>47.61904761904762</v>
      </c>
      <c r="AP20" s="46">
        <f t="shared" si="15"/>
        <v>58.620689655172413</v>
      </c>
      <c r="AQ20" s="46">
        <f t="shared" si="16"/>
        <v>72.72727272727272</v>
      </c>
      <c r="AR20" s="46">
        <f t="shared" si="17"/>
        <v>83.333333333333329</v>
      </c>
      <c r="AS20" s="46">
        <f t="shared" si="18"/>
        <v>62.5</v>
      </c>
      <c r="AT20" s="46">
        <f t="shared" si="19"/>
        <v>77.777777777777757</v>
      </c>
      <c r="AU20" s="46">
        <f t="shared" si="20"/>
        <v>78.021978021978015</v>
      </c>
    </row>
    <row r="21" spans="2:47" ht="15.75" customHeight="1">
      <c r="B21" s="2"/>
      <c r="C21" s="2" t="s">
        <v>12</v>
      </c>
      <c r="D21" s="8">
        <v>17</v>
      </c>
      <c r="E21" s="8">
        <v>11.333333333333334</v>
      </c>
      <c r="F21" s="8">
        <v>3.333333333333333</v>
      </c>
      <c r="G21" s="8">
        <v>2</v>
      </c>
      <c r="I21" s="2"/>
      <c r="J21" s="2" t="s">
        <v>12</v>
      </c>
      <c r="K21" s="24">
        <f t="shared" si="123"/>
        <v>28.333333333333336</v>
      </c>
      <c r="L21" s="24">
        <f t="shared" si="124"/>
        <v>5.333333333333333</v>
      </c>
      <c r="N21" s="24">
        <f t="shared" si="125"/>
        <v>84.158415841584144</v>
      </c>
      <c r="O21" s="24">
        <f t="shared" si="126"/>
        <v>15.841584158415838</v>
      </c>
      <c r="Y21" s="29" t="s">
        <v>120</v>
      </c>
      <c r="Z21" s="24">
        <f t="shared" ref="Z21:AA21" si="169">N175</f>
        <v>75.510204081632651</v>
      </c>
      <c r="AA21" s="24">
        <f t="shared" si="169"/>
        <v>24.489795918367346</v>
      </c>
      <c r="AB21" s="24">
        <f t="shared" ref="AB21:AC21" si="170">N176</f>
        <v>86.486486486486484</v>
      </c>
      <c r="AC21" s="24">
        <f t="shared" si="170"/>
        <v>13.513513513513514</v>
      </c>
      <c r="AD21" s="24">
        <f t="shared" ref="AD21:AE21" si="171">N177</f>
        <v>83.333333333333329</v>
      </c>
      <c r="AE21" s="24">
        <f t="shared" si="171"/>
        <v>16.666666666666668</v>
      </c>
      <c r="AF21" s="24">
        <f t="shared" ref="AF21:AG21" si="172">N178</f>
        <v>100</v>
      </c>
      <c r="AG21" s="24">
        <f t="shared" si="172"/>
        <v>0</v>
      </c>
      <c r="AH21" s="24">
        <f t="shared" ref="AH21:AI21" si="173">N179</f>
        <v>100</v>
      </c>
      <c r="AI21" s="24">
        <f t="shared" si="173"/>
        <v>0</v>
      </c>
      <c r="AJ21" s="24">
        <f t="shared" ref="AJ21:AK21" si="174">N180</f>
        <v>100</v>
      </c>
      <c r="AK21" s="24">
        <f t="shared" si="174"/>
        <v>0</v>
      </c>
      <c r="AL21" s="24">
        <f t="shared" ref="AL21:AM21" si="175">N181</f>
        <v>81.707317073170728</v>
      </c>
      <c r="AM21" s="24">
        <f t="shared" si="175"/>
        <v>18.292682926829269</v>
      </c>
      <c r="AO21" s="46">
        <f t="shared" si="14"/>
        <v>51.020408163265301</v>
      </c>
      <c r="AP21" s="46">
        <f t="shared" si="15"/>
        <v>72.972972972972968</v>
      </c>
      <c r="AQ21" s="46">
        <f t="shared" si="16"/>
        <v>66.666666666666657</v>
      </c>
      <c r="AR21" s="46">
        <f t="shared" si="17"/>
        <v>100</v>
      </c>
      <c r="AS21" s="46">
        <f t="shared" si="18"/>
        <v>100</v>
      </c>
      <c r="AT21" s="46">
        <f t="shared" si="19"/>
        <v>100</v>
      </c>
      <c r="AU21" s="46">
        <f t="shared" si="20"/>
        <v>63.414634146341456</v>
      </c>
    </row>
    <row r="22" spans="2:47" ht="15.75" customHeight="1">
      <c r="Y22" s="29" t="s">
        <v>121</v>
      </c>
      <c r="Z22" s="24">
        <f t="shared" ref="Z22:AA22" si="176">N185</f>
        <v>68</v>
      </c>
      <c r="AA22" s="24">
        <f t="shared" si="176"/>
        <v>32</v>
      </c>
      <c r="AB22" s="24">
        <f t="shared" ref="AB22:AC22" si="177">N186</f>
        <v>100</v>
      </c>
      <c r="AC22" s="24">
        <f t="shared" si="177"/>
        <v>0</v>
      </c>
      <c r="AD22" s="24">
        <f t="shared" ref="AD22:AE22" si="178">N187</f>
        <v>88.888888888888886</v>
      </c>
      <c r="AE22" s="24">
        <f t="shared" si="178"/>
        <v>11.111111111111111</v>
      </c>
      <c r="AF22" s="24">
        <f t="shared" ref="AF22:AG22" si="179">N188</f>
        <v>90</v>
      </c>
      <c r="AG22" s="24">
        <f t="shared" si="179"/>
        <v>10</v>
      </c>
      <c r="AH22" s="24">
        <f t="shared" ref="AH22:AI22" si="180">N189</f>
        <v>50</v>
      </c>
      <c r="AI22" s="24">
        <f t="shared" si="180"/>
        <v>50</v>
      </c>
      <c r="AJ22" s="24">
        <f t="shared" ref="AJ22:AK22" si="181">N190</f>
        <v>100</v>
      </c>
      <c r="AK22" s="24">
        <f t="shared" si="181"/>
        <v>0</v>
      </c>
      <c r="AL22" s="24">
        <f t="shared" ref="AL22:AM22" si="182">N191</f>
        <v>87.878787878787875</v>
      </c>
      <c r="AM22" s="24">
        <f t="shared" si="182"/>
        <v>12.121212121212121</v>
      </c>
      <c r="AO22" s="46">
        <f t="shared" si="14"/>
        <v>36</v>
      </c>
      <c r="AP22" s="46">
        <f t="shared" si="15"/>
        <v>100</v>
      </c>
      <c r="AQ22" s="46">
        <f t="shared" si="16"/>
        <v>77.777777777777771</v>
      </c>
      <c r="AR22" s="46">
        <f t="shared" si="17"/>
        <v>80</v>
      </c>
      <c r="AS22" s="46">
        <f t="shared" si="18"/>
        <v>0</v>
      </c>
      <c r="AT22" s="46">
        <f t="shared" si="19"/>
        <v>100</v>
      </c>
      <c r="AU22" s="46">
        <f t="shared" si="20"/>
        <v>75.757575757575751</v>
      </c>
    </row>
    <row r="23" spans="2:47" ht="15.75" customHeight="1">
      <c r="B23" s="1"/>
      <c r="C23" s="1"/>
      <c r="D23" s="1" t="s">
        <v>0</v>
      </c>
      <c r="E23" s="1"/>
      <c r="F23" s="1" t="s">
        <v>1</v>
      </c>
      <c r="G23" s="1"/>
      <c r="I23" s="1"/>
      <c r="J23" s="1"/>
      <c r="Y23" s="29" t="s">
        <v>122</v>
      </c>
      <c r="Z23" s="24">
        <f t="shared" ref="Z23:AA23" si="183">N195</f>
        <v>62.162162162162161</v>
      </c>
      <c r="AA23" s="24">
        <f t="shared" si="183"/>
        <v>37.837837837837839</v>
      </c>
      <c r="AB23" s="24">
        <f t="shared" ref="AB23:AC23" si="184">N196</f>
        <v>85.714285714285708</v>
      </c>
      <c r="AC23" s="24">
        <f t="shared" si="184"/>
        <v>14.285714285714286</v>
      </c>
      <c r="AD23" s="24">
        <f t="shared" ref="AD23:AE23" si="185">N197</f>
        <v>82.142857142857139</v>
      </c>
      <c r="AE23" s="24">
        <f t="shared" si="185"/>
        <v>17.857142857142858</v>
      </c>
      <c r="AF23" s="24">
        <f t="shared" ref="AF23:AG23" si="186">N198</f>
        <v>66.666666666666671</v>
      </c>
      <c r="AG23" s="24">
        <f t="shared" si="186"/>
        <v>33.333333333333336</v>
      </c>
      <c r="AH23" s="24">
        <f t="shared" ref="AH23:AI23" si="187">N199</f>
        <v>100</v>
      </c>
      <c r="AI23" s="24">
        <f t="shared" si="187"/>
        <v>0</v>
      </c>
      <c r="AJ23" s="24">
        <f t="shared" ref="AJ23:AK23" si="188">N200</f>
        <v>66.666666666666671</v>
      </c>
      <c r="AK23" s="24">
        <f t="shared" si="188"/>
        <v>33.333333333333336</v>
      </c>
      <c r="AL23" s="24">
        <f t="shared" ref="AL23:AM23" si="189">N201</f>
        <v>89.361702127659569</v>
      </c>
      <c r="AM23" s="24">
        <f t="shared" si="189"/>
        <v>10.638297872340425</v>
      </c>
      <c r="AO23" s="46">
        <f t="shared" si="14"/>
        <v>24.324324324324323</v>
      </c>
      <c r="AP23" s="46">
        <f t="shared" si="15"/>
        <v>71.428571428571416</v>
      </c>
      <c r="AQ23" s="46">
        <f t="shared" si="16"/>
        <v>64.285714285714278</v>
      </c>
      <c r="AR23" s="46">
        <f t="shared" si="17"/>
        <v>33.333333333333336</v>
      </c>
      <c r="AS23" s="46">
        <f t="shared" si="18"/>
        <v>100</v>
      </c>
      <c r="AT23" s="46">
        <f t="shared" si="19"/>
        <v>33.333333333333336</v>
      </c>
      <c r="AU23" s="46">
        <f t="shared" si="20"/>
        <v>78.723404255319139</v>
      </c>
    </row>
    <row r="24" spans="2:47" ht="15.75" customHeight="1">
      <c r="B24" s="1" t="s">
        <v>2</v>
      </c>
      <c r="C24" s="1"/>
      <c r="D24" s="1" t="s">
        <v>3</v>
      </c>
      <c r="E24" s="1" t="s">
        <v>4</v>
      </c>
      <c r="F24" s="1" t="s">
        <v>3</v>
      </c>
      <c r="G24" s="1" t="s">
        <v>4</v>
      </c>
      <c r="I24" s="1" t="s">
        <v>2</v>
      </c>
      <c r="J24" s="1"/>
      <c r="K24" s="1" t="s">
        <v>0</v>
      </c>
      <c r="L24" s="1" t="s">
        <v>1</v>
      </c>
      <c r="N24" s="1" t="s">
        <v>0</v>
      </c>
      <c r="O24" s="1" t="s">
        <v>1</v>
      </c>
      <c r="Y24" s="29" t="s">
        <v>123</v>
      </c>
      <c r="Z24" s="24">
        <f t="shared" ref="Z24:AA24" si="190">N205</f>
        <v>57.798165137614681</v>
      </c>
      <c r="AA24" s="24">
        <f t="shared" si="190"/>
        <v>42.201834862385319</v>
      </c>
      <c r="AB24" s="24">
        <f t="shared" ref="AB24:AC24" si="191">N206</f>
        <v>78.260869565217391</v>
      </c>
      <c r="AC24" s="24">
        <f t="shared" si="191"/>
        <v>21.739130434782609</v>
      </c>
      <c r="AD24" s="24">
        <f t="shared" ref="AD24:AE24" si="192">N207</f>
        <v>100</v>
      </c>
      <c r="AE24" s="24">
        <f t="shared" si="192"/>
        <v>0</v>
      </c>
      <c r="AF24" s="24">
        <f t="shared" ref="AF24:AG24" si="193">N208</f>
        <v>0</v>
      </c>
      <c r="AG24" s="24">
        <f t="shared" si="193"/>
        <v>0</v>
      </c>
      <c r="AH24" s="24">
        <f t="shared" ref="AH24:AI24" si="194">N209</f>
        <v>91.666666666666671</v>
      </c>
      <c r="AI24" s="24">
        <f t="shared" si="194"/>
        <v>8.3333333333333339</v>
      </c>
      <c r="AJ24" s="24">
        <f t="shared" ref="AJ24:AK24" si="195">N210</f>
        <v>100</v>
      </c>
      <c r="AK24" s="24">
        <f t="shared" si="195"/>
        <v>0</v>
      </c>
      <c r="AL24" s="24">
        <f t="shared" ref="AL24:AM24" si="196">N211</f>
        <v>94.444444444444443</v>
      </c>
      <c r="AM24" s="24">
        <f t="shared" si="196"/>
        <v>5.5555555555555554</v>
      </c>
      <c r="AO24" s="46">
        <f t="shared" si="14"/>
        <v>15.596330275229363</v>
      </c>
      <c r="AP24" s="46">
        <f t="shared" si="15"/>
        <v>56.521739130434781</v>
      </c>
      <c r="AQ24" s="46">
        <f t="shared" si="16"/>
        <v>100</v>
      </c>
      <c r="AR24" s="46">
        <f t="shared" si="17"/>
        <v>0</v>
      </c>
      <c r="AS24" s="46">
        <f t="shared" si="18"/>
        <v>83.333333333333343</v>
      </c>
      <c r="AT24" s="46">
        <f t="shared" si="19"/>
        <v>100</v>
      </c>
      <c r="AU24" s="46">
        <f t="shared" si="20"/>
        <v>88.888888888888886</v>
      </c>
    </row>
    <row r="25" spans="2:47" ht="15.75" customHeight="1">
      <c r="B25" s="7" t="s">
        <v>48</v>
      </c>
      <c r="C25" s="2" t="s">
        <v>64</v>
      </c>
      <c r="D25" s="8">
        <v>8.5</v>
      </c>
      <c r="E25" s="21">
        <v>20.5</v>
      </c>
      <c r="F25" s="8">
        <v>11</v>
      </c>
      <c r="G25" s="8">
        <v>15.5</v>
      </c>
      <c r="I25" s="7" t="s">
        <v>48</v>
      </c>
      <c r="J25" s="2" t="s">
        <v>64</v>
      </c>
      <c r="K25" s="24">
        <f t="shared" ref="K25:K31" si="197">D25+E25</f>
        <v>29</v>
      </c>
      <c r="L25" s="24">
        <f t="shared" ref="L25:L31" si="198">F25+G25</f>
        <v>26.5</v>
      </c>
      <c r="N25" s="24">
        <f t="shared" ref="N25:N31" si="199">K25*100/(L25+K25)</f>
        <v>52.252252252252255</v>
      </c>
      <c r="O25" s="24">
        <f t="shared" ref="O25:O31" si="200">L25*100/(K25+L25)</f>
        <v>47.747747747747745</v>
      </c>
      <c r="Y25" s="26" t="s">
        <v>124</v>
      </c>
      <c r="Z25" s="24">
        <f t="shared" ref="Z25:AA25" si="201">N215</f>
        <v>60.24096385542169</v>
      </c>
      <c r="AA25" s="24">
        <f t="shared" si="201"/>
        <v>39.759036144578317</v>
      </c>
      <c r="AB25" s="24">
        <f t="shared" ref="AB25:AC25" si="202">N216</f>
        <v>71.05263157894737</v>
      </c>
      <c r="AC25" s="24">
        <f t="shared" si="202"/>
        <v>28.94736842105263</v>
      </c>
      <c r="AD25" s="24">
        <f t="shared" ref="AD25:AE25" si="203">N217</f>
        <v>95.65217391304347</v>
      </c>
      <c r="AE25" s="24">
        <f t="shared" si="203"/>
        <v>4.3478260869565215</v>
      </c>
      <c r="AF25" s="24">
        <f t="shared" ref="AF25:AG25" si="204">N218</f>
        <v>100</v>
      </c>
      <c r="AG25" s="24">
        <f t="shared" si="204"/>
        <v>0</v>
      </c>
      <c r="AH25" s="24">
        <f t="shared" ref="AH25:AI25" si="205">N219</f>
        <v>99.999999999999986</v>
      </c>
      <c r="AI25" s="24">
        <f t="shared" si="205"/>
        <v>0</v>
      </c>
      <c r="AJ25" s="24">
        <f t="shared" ref="AJ25:AK25" si="206">N220</f>
        <v>49.999999999999993</v>
      </c>
      <c r="AK25" s="24">
        <f t="shared" si="206"/>
        <v>49.999999999999993</v>
      </c>
      <c r="AL25" s="24">
        <f t="shared" ref="AL25:AM25" si="207">N221</f>
        <v>84.536082474226802</v>
      </c>
      <c r="AM25" s="24">
        <f t="shared" si="207"/>
        <v>15.463917525773194</v>
      </c>
      <c r="AO25" s="46">
        <f t="shared" si="14"/>
        <v>20.481927710843372</v>
      </c>
      <c r="AP25" s="46">
        <f t="shared" si="15"/>
        <v>42.10526315789474</v>
      </c>
      <c r="AQ25" s="46">
        <f t="shared" si="16"/>
        <v>91.304347826086953</v>
      </c>
      <c r="AR25" s="46">
        <f t="shared" si="17"/>
        <v>100</v>
      </c>
      <c r="AS25" s="46">
        <f t="shared" si="18"/>
        <v>99.999999999999986</v>
      </c>
      <c r="AT25" s="46">
        <f t="shared" si="19"/>
        <v>0</v>
      </c>
      <c r="AU25" s="46">
        <f t="shared" si="20"/>
        <v>69.072164948453604</v>
      </c>
    </row>
    <row r="26" spans="2:47" ht="15.75" customHeight="1">
      <c r="B26" s="2"/>
      <c r="C26" s="2" t="s">
        <v>63</v>
      </c>
      <c r="D26" s="21">
        <v>7</v>
      </c>
      <c r="E26" s="8">
        <v>2</v>
      </c>
      <c r="F26" s="8">
        <v>2.5</v>
      </c>
      <c r="G26" s="8">
        <v>0.5</v>
      </c>
      <c r="I26" s="2"/>
      <c r="J26" s="2" t="s">
        <v>63</v>
      </c>
      <c r="K26" s="24">
        <f t="shared" si="197"/>
        <v>9</v>
      </c>
      <c r="L26" s="24">
        <f t="shared" si="198"/>
        <v>3</v>
      </c>
      <c r="N26" s="24">
        <f t="shared" si="199"/>
        <v>75</v>
      </c>
      <c r="O26" s="24">
        <f t="shared" si="200"/>
        <v>25</v>
      </c>
      <c r="X26" s="30"/>
      <c r="Y26" s="26" t="s">
        <v>125</v>
      </c>
      <c r="Z26" s="24">
        <f t="shared" ref="Z26:AA26" si="208">N225</f>
        <v>65.882352941176464</v>
      </c>
      <c r="AA26" s="24">
        <f t="shared" si="208"/>
        <v>34.117647058823529</v>
      </c>
      <c r="AB26" s="24">
        <f t="shared" ref="AB26:AC26" si="209">N226</f>
        <v>80</v>
      </c>
      <c r="AC26" s="24">
        <f t="shared" si="209"/>
        <v>20</v>
      </c>
      <c r="AD26" s="24">
        <f t="shared" ref="AD26:AE26" si="210">N227</f>
        <v>92.857142857142861</v>
      </c>
      <c r="AE26" s="24">
        <f t="shared" si="210"/>
        <v>7.1428571428571432</v>
      </c>
      <c r="AF26" s="24">
        <f t="shared" ref="AF26:AG26" si="211">N228</f>
        <v>100</v>
      </c>
      <c r="AG26" s="24">
        <f t="shared" si="211"/>
        <v>0</v>
      </c>
      <c r="AH26" s="24">
        <f t="shared" ref="AH26:AI26" si="212">N229</f>
        <v>83.333333333333329</v>
      </c>
      <c r="AI26" s="24">
        <f t="shared" si="212"/>
        <v>16.666666666666668</v>
      </c>
      <c r="AJ26" s="24">
        <f t="shared" ref="AJ26:AK26" si="213">N230</f>
        <v>100</v>
      </c>
      <c r="AK26" s="24">
        <f t="shared" si="213"/>
        <v>0</v>
      </c>
      <c r="AL26" s="24">
        <f t="shared" ref="AL26:AM26" si="214">N231</f>
        <v>90.78947368421052</v>
      </c>
      <c r="AM26" s="24">
        <f t="shared" si="214"/>
        <v>9.2105263157894743</v>
      </c>
      <c r="AO26" s="46">
        <f t="shared" si="14"/>
        <v>31.764705882352935</v>
      </c>
      <c r="AP26" s="46">
        <f t="shared" si="15"/>
        <v>60</v>
      </c>
      <c r="AQ26" s="46">
        <f t="shared" si="16"/>
        <v>85.714285714285722</v>
      </c>
      <c r="AR26" s="46">
        <f t="shared" si="17"/>
        <v>100</v>
      </c>
      <c r="AS26" s="46">
        <f t="shared" si="18"/>
        <v>66.666666666666657</v>
      </c>
      <c r="AT26" s="46">
        <f t="shared" si="19"/>
        <v>100</v>
      </c>
      <c r="AU26" s="46">
        <f t="shared" si="20"/>
        <v>81.578947368421041</v>
      </c>
    </row>
    <row r="27" spans="2:47" ht="15.75" customHeight="1">
      <c r="B27" s="2"/>
      <c r="C27" s="2" t="s">
        <v>66</v>
      </c>
      <c r="D27" s="8">
        <v>3</v>
      </c>
      <c r="E27" s="8">
        <v>7</v>
      </c>
      <c r="F27" s="8">
        <v>1.5</v>
      </c>
      <c r="G27" s="8">
        <v>2.5</v>
      </c>
      <c r="I27" s="2"/>
      <c r="J27" s="2" t="s">
        <v>66</v>
      </c>
      <c r="K27" s="24">
        <f t="shared" si="197"/>
        <v>10</v>
      </c>
      <c r="L27" s="24">
        <f t="shared" si="198"/>
        <v>4</v>
      </c>
      <c r="N27" s="24">
        <f t="shared" si="199"/>
        <v>71.428571428571431</v>
      </c>
      <c r="O27" s="24">
        <f t="shared" si="200"/>
        <v>28.571428571428573</v>
      </c>
      <c r="X27" s="43"/>
      <c r="Y27" s="44" t="s">
        <v>126</v>
      </c>
      <c r="Z27" s="45">
        <f t="shared" ref="Z27:AA27" si="215">N365</f>
        <v>79.629629629629633</v>
      </c>
      <c r="AA27" s="45">
        <f t="shared" si="215"/>
        <v>20.37037037037037</v>
      </c>
      <c r="AB27" s="45">
        <f t="shared" ref="AB27:AC27" si="216">N366</f>
        <v>87.5</v>
      </c>
      <c r="AC27" s="45">
        <f t="shared" si="216"/>
        <v>12.5</v>
      </c>
      <c r="AD27" s="45">
        <f t="shared" ref="AD27:AE27" si="217">N367</f>
        <v>100</v>
      </c>
      <c r="AE27" s="45">
        <f t="shared" si="217"/>
        <v>0</v>
      </c>
      <c r="AF27" s="45">
        <f t="shared" ref="AF27:AG27" si="218">N368</f>
        <v>71.428571428571431</v>
      </c>
      <c r="AG27" s="45">
        <f t="shared" si="218"/>
        <v>28.571428571428573</v>
      </c>
      <c r="AH27" s="45">
        <f t="shared" ref="AH27:AI27" si="219">N369</f>
        <v>88.888888888888886</v>
      </c>
      <c r="AI27" s="45">
        <f t="shared" si="219"/>
        <v>11.111111111111111</v>
      </c>
      <c r="AJ27" s="45">
        <f t="shared" ref="AJ27:AK27" si="220">N370</f>
        <v>92.307692307692307</v>
      </c>
      <c r="AK27" s="45">
        <f t="shared" si="220"/>
        <v>7.6923076923076925</v>
      </c>
      <c r="AL27" s="45">
        <f t="shared" ref="AL27:AM27" si="221">N371</f>
        <v>76.666666666666671</v>
      </c>
      <c r="AM27" s="45">
        <f t="shared" si="221"/>
        <v>23.333333333333332</v>
      </c>
      <c r="AO27" s="66">
        <f t="shared" si="14"/>
        <v>59.259259259259267</v>
      </c>
      <c r="AP27" s="66">
        <f t="shared" si="15"/>
        <v>75</v>
      </c>
      <c r="AQ27" s="66">
        <f t="shared" si="16"/>
        <v>100</v>
      </c>
      <c r="AR27" s="66">
        <f t="shared" si="17"/>
        <v>42.857142857142861</v>
      </c>
      <c r="AS27" s="66">
        <f t="shared" si="18"/>
        <v>77.777777777777771</v>
      </c>
      <c r="AT27" s="66">
        <f t="shared" si="19"/>
        <v>84.615384615384613</v>
      </c>
      <c r="AU27" s="66">
        <f t="shared" si="20"/>
        <v>53.333333333333343</v>
      </c>
    </row>
    <row r="28" spans="2:47" ht="15.75" customHeight="1">
      <c r="B28" s="2"/>
      <c r="C28" s="2" t="s">
        <v>65</v>
      </c>
      <c r="D28" s="8">
        <v>2</v>
      </c>
      <c r="E28" s="8">
        <v>0</v>
      </c>
      <c r="F28" s="8">
        <v>1</v>
      </c>
      <c r="G28" s="8">
        <v>0.5</v>
      </c>
      <c r="I28" s="2"/>
      <c r="J28" s="2" t="s">
        <v>65</v>
      </c>
      <c r="K28" s="24">
        <f t="shared" si="197"/>
        <v>2</v>
      </c>
      <c r="L28" s="24">
        <f t="shared" si="198"/>
        <v>1.5</v>
      </c>
      <c r="N28" s="24">
        <f t="shared" si="199"/>
        <v>57.142857142857146</v>
      </c>
      <c r="O28" s="24">
        <f t="shared" si="200"/>
        <v>42.857142857142854</v>
      </c>
      <c r="X28" s="43"/>
      <c r="Y28" s="44" t="s">
        <v>127</v>
      </c>
      <c r="Z28" s="45">
        <f t="shared" ref="Z28:AA28" si="222">N375</f>
        <v>64.705882352941174</v>
      </c>
      <c r="AA28" s="45">
        <f t="shared" si="222"/>
        <v>35.294117647058826</v>
      </c>
      <c r="AB28" s="45">
        <f t="shared" ref="AB28:AC28" si="223">N376</f>
        <v>81.818181818181813</v>
      </c>
      <c r="AC28" s="45">
        <f t="shared" si="223"/>
        <v>18.181818181818183</v>
      </c>
      <c r="AD28" s="45">
        <f t="shared" ref="AD28:AE28" si="224">N377</f>
        <v>100</v>
      </c>
      <c r="AE28" s="45">
        <f t="shared" si="224"/>
        <v>0</v>
      </c>
      <c r="AF28" s="45">
        <f t="shared" ref="AF28:AG28" si="225">N378</f>
        <v>87.5</v>
      </c>
      <c r="AG28" s="45">
        <f t="shared" si="225"/>
        <v>12.5</v>
      </c>
      <c r="AH28" s="45">
        <f t="shared" ref="AH28:AI28" si="226">N379</f>
        <v>60</v>
      </c>
      <c r="AI28" s="45">
        <f t="shared" si="226"/>
        <v>40</v>
      </c>
      <c r="AJ28" s="45">
        <f t="shared" ref="AJ28:AK28" si="227">N380</f>
        <v>100</v>
      </c>
      <c r="AK28" s="45">
        <f t="shared" si="227"/>
        <v>0</v>
      </c>
      <c r="AL28" s="45">
        <f t="shared" ref="AL28:AM28" si="228">N381</f>
        <v>86.666666666666671</v>
      </c>
      <c r="AM28" s="45">
        <f t="shared" si="228"/>
        <v>13.333333333333334</v>
      </c>
      <c r="AO28" s="66">
        <f t="shared" si="14"/>
        <v>29.411764705882348</v>
      </c>
      <c r="AP28" s="66">
        <f t="shared" si="15"/>
        <v>63.636363636363626</v>
      </c>
      <c r="AQ28" s="66">
        <f t="shared" si="16"/>
        <v>100</v>
      </c>
      <c r="AR28" s="66">
        <f t="shared" si="17"/>
        <v>75</v>
      </c>
      <c r="AS28" s="66">
        <f t="shared" si="18"/>
        <v>20</v>
      </c>
      <c r="AT28" s="66">
        <f t="shared" si="19"/>
        <v>100</v>
      </c>
      <c r="AU28" s="66">
        <f t="shared" si="20"/>
        <v>73.333333333333343</v>
      </c>
    </row>
    <row r="29" spans="2:47" ht="15.75" customHeight="1">
      <c r="B29" s="2"/>
      <c r="C29" s="2" t="s">
        <v>67</v>
      </c>
      <c r="D29" s="8">
        <v>2.5</v>
      </c>
      <c r="E29" s="8">
        <v>4</v>
      </c>
      <c r="F29" s="8">
        <v>0</v>
      </c>
      <c r="G29" s="8">
        <v>0</v>
      </c>
      <c r="I29" s="2"/>
      <c r="J29" s="2" t="s">
        <v>67</v>
      </c>
      <c r="K29" s="24">
        <f t="shared" si="197"/>
        <v>6.5</v>
      </c>
      <c r="L29" s="24">
        <f t="shared" si="198"/>
        <v>0</v>
      </c>
      <c r="N29" s="24">
        <f t="shared" si="199"/>
        <v>100</v>
      </c>
      <c r="O29" s="24">
        <f t="shared" si="200"/>
        <v>0</v>
      </c>
      <c r="X29" s="6" t="s">
        <v>76</v>
      </c>
      <c r="Y29" s="23" t="s">
        <v>128</v>
      </c>
      <c r="Z29" s="24">
        <f t="shared" ref="Z29:AA29" si="229">N235</f>
        <v>54.347826086956523</v>
      </c>
      <c r="AA29" s="24">
        <f t="shared" si="229"/>
        <v>45.652173913043477</v>
      </c>
      <c r="AB29" s="24">
        <f t="shared" ref="AB29:AC29" si="230">N236</f>
        <v>70.370370370370367</v>
      </c>
      <c r="AC29" s="24">
        <f t="shared" si="230"/>
        <v>29.629629629629626</v>
      </c>
      <c r="AD29" s="24">
        <f t="shared" ref="AD29:AE29" si="231">N237</f>
        <v>90.476190476190467</v>
      </c>
      <c r="AE29" s="24">
        <f t="shared" si="231"/>
        <v>9.5238095238095237</v>
      </c>
      <c r="AF29" s="24">
        <f t="shared" ref="AF29:AG29" si="232">N238</f>
        <v>99.999999999999986</v>
      </c>
      <c r="AG29" s="24">
        <f t="shared" si="232"/>
        <v>0</v>
      </c>
      <c r="AH29" s="24">
        <f t="shared" ref="AH29:AI29" si="233">N239</f>
        <v>0</v>
      </c>
      <c r="AI29" s="24">
        <f t="shared" si="233"/>
        <v>0</v>
      </c>
      <c r="AJ29" s="24">
        <f t="shared" ref="AJ29:AK29" si="234">N240</f>
        <v>75</v>
      </c>
      <c r="AK29" s="24">
        <f t="shared" si="234"/>
        <v>24.999999999999996</v>
      </c>
      <c r="AL29" s="24">
        <f t="shared" ref="AL29:AM29" si="235">N241</f>
        <v>81.188118811881182</v>
      </c>
      <c r="AM29" s="24">
        <f t="shared" si="235"/>
        <v>18.811881188118811</v>
      </c>
      <c r="AO29" s="46">
        <f t="shared" si="14"/>
        <v>8.6956521739130466</v>
      </c>
      <c r="AP29" s="46">
        <f t="shared" si="15"/>
        <v>40.74074074074074</v>
      </c>
      <c r="AQ29" s="46">
        <f t="shared" si="16"/>
        <v>80.952380952380949</v>
      </c>
      <c r="AR29" s="46">
        <f t="shared" si="17"/>
        <v>99.999999999999986</v>
      </c>
      <c r="AS29" s="46">
        <f t="shared" si="18"/>
        <v>0</v>
      </c>
      <c r="AT29" s="46">
        <f t="shared" si="19"/>
        <v>50</v>
      </c>
      <c r="AU29" s="46">
        <f t="shared" si="20"/>
        <v>62.376237623762371</v>
      </c>
    </row>
    <row r="30" spans="2:47" ht="15.75" customHeight="1">
      <c r="B30" s="2"/>
      <c r="C30" s="2" t="s">
        <v>68</v>
      </c>
      <c r="D30" s="8">
        <v>2.5</v>
      </c>
      <c r="E30" s="8">
        <v>2</v>
      </c>
      <c r="F30" s="8">
        <v>0</v>
      </c>
      <c r="G30" s="8">
        <v>0.5</v>
      </c>
      <c r="I30" s="2"/>
      <c r="J30" s="2" t="s">
        <v>68</v>
      </c>
      <c r="K30" s="24">
        <f t="shared" si="197"/>
        <v>4.5</v>
      </c>
      <c r="L30" s="24">
        <f t="shared" si="198"/>
        <v>0.5</v>
      </c>
      <c r="N30" s="24">
        <f t="shared" si="199"/>
        <v>90</v>
      </c>
      <c r="O30" s="24">
        <f t="shared" si="200"/>
        <v>10</v>
      </c>
      <c r="Y30" s="23" t="s">
        <v>129</v>
      </c>
      <c r="Z30" s="24">
        <f t="shared" ref="Z30:AA30" si="236">N245</f>
        <v>71.875</v>
      </c>
      <c r="AA30" s="24">
        <f t="shared" si="236"/>
        <v>28.125</v>
      </c>
      <c r="AB30" s="24">
        <f t="shared" ref="AB30:AC30" si="237">N246</f>
        <v>74</v>
      </c>
      <c r="AC30" s="24">
        <f t="shared" si="237"/>
        <v>26</v>
      </c>
      <c r="AD30" s="24">
        <f t="shared" ref="AD30:AE30" si="238">N247</f>
        <v>100</v>
      </c>
      <c r="AE30" s="24">
        <f t="shared" si="238"/>
        <v>0</v>
      </c>
      <c r="AF30" s="24">
        <f t="shared" ref="AF30:AG30" si="239">N248</f>
        <v>92.857142857142861</v>
      </c>
      <c r="AG30" s="24">
        <f t="shared" si="239"/>
        <v>7.1428571428571432</v>
      </c>
      <c r="AH30" s="24">
        <f t="shared" ref="AH30:AI30" si="240">N249</f>
        <v>42.857142857142854</v>
      </c>
      <c r="AI30" s="24">
        <f t="shared" si="240"/>
        <v>57.142857142857146</v>
      </c>
      <c r="AJ30" s="24">
        <f t="shared" ref="AJ30:AK30" si="241">N250</f>
        <v>60</v>
      </c>
      <c r="AK30" s="24">
        <f t="shared" si="241"/>
        <v>40</v>
      </c>
      <c r="AL30" s="24">
        <f t="shared" ref="AL30:AM30" si="242">N251</f>
        <v>97.183098591549296</v>
      </c>
      <c r="AM30" s="24">
        <f t="shared" si="242"/>
        <v>2.816901408450704</v>
      </c>
      <c r="AO30" s="46">
        <f t="shared" si="14"/>
        <v>43.75</v>
      </c>
      <c r="AP30" s="46">
        <f t="shared" si="15"/>
        <v>48</v>
      </c>
      <c r="AQ30" s="46">
        <f t="shared" si="16"/>
        <v>100</v>
      </c>
      <c r="AR30" s="46">
        <f t="shared" si="17"/>
        <v>85.714285714285722</v>
      </c>
      <c r="AS30" s="46">
        <f t="shared" si="18"/>
        <v>-14.285714285714292</v>
      </c>
      <c r="AT30" s="46">
        <f t="shared" si="19"/>
        <v>20</v>
      </c>
      <c r="AU30" s="46">
        <f t="shared" si="20"/>
        <v>94.366197183098592</v>
      </c>
    </row>
    <row r="31" spans="2:47" ht="15.75" customHeight="1">
      <c r="B31" s="2"/>
      <c r="C31" s="2" t="s">
        <v>12</v>
      </c>
      <c r="D31" s="8">
        <v>13</v>
      </c>
      <c r="E31" s="8">
        <v>12.5</v>
      </c>
      <c r="F31" s="8">
        <v>1.5</v>
      </c>
      <c r="G31" s="8">
        <v>0.5</v>
      </c>
      <c r="I31" s="2"/>
      <c r="J31" s="2" t="s">
        <v>12</v>
      </c>
      <c r="K31" s="24">
        <f t="shared" si="197"/>
        <v>25.5</v>
      </c>
      <c r="L31" s="24">
        <f t="shared" si="198"/>
        <v>2</v>
      </c>
      <c r="N31" s="24">
        <f t="shared" si="199"/>
        <v>92.727272727272734</v>
      </c>
      <c r="O31" s="24">
        <f t="shared" si="200"/>
        <v>7.2727272727272725</v>
      </c>
      <c r="Y31" s="23" t="s">
        <v>130</v>
      </c>
      <c r="Z31" s="24">
        <f t="shared" ref="Z31:AA31" si="243">N255</f>
        <v>76.229508196721298</v>
      </c>
      <c r="AA31" s="24">
        <f t="shared" si="243"/>
        <v>23.770491803278688</v>
      </c>
      <c r="AB31" s="24">
        <f t="shared" ref="AB31:AC31" si="244">N256</f>
        <v>85.714285714285722</v>
      </c>
      <c r="AC31" s="24">
        <f t="shared" si="244"/>
        <v>14.285714285714283</v>
      </c>
      <c r="AD31" s="24">
        <f t="shared" ref="AD31:AE31" si="245">N257</f>
        <v>76.92307692307692</v>
      </c>
      <c r="AE31" s="24">
        <f t="shared" si="245"/>
        <v>23.07692307692308</v>
      </c>
      <c r="AF31" s="24">
        <f t="shared" ref="AF31:AG31" si="246">N258</f>
        <v>100</v>
      </c>
      <c r="AG31" s="24">
        <f t="shared" si="246"/>
        <v>0</v>
      </c>
      <c r="AH31" s="24">
        <f t="shared" ref="AH31:AI31" si="247">N259</f>
        <v>100</v>
      </c>
      <c r="AI31" s="24">
        <f t="shared" si="247"/>
        <v>0</v>
      </c>
      <c r="AJ31" s="24">
        <f t="shared" ref="AJ31:AK31" si="248">N260</f>
        <v>99.999999999999986</v>
      </c>
      <c r="AK31" s="24">
        <f t="shared" si="248"/>
        <v>0</v>
      </c>
      <c r="AL31" s="24">
        <f t="shared" ref="AL31:AM31" si="249">N261</f>
        <v>89.393939393939391</v>
      </c>
      <c r="AM31" s="24">
        <f t="shared" si="249"/>
        <v>10.606060606060607</v>
      </c>
      <c r="AO31" s="46">
        <f t="shared" si="14"/>
        <v>52.45901639344261</v>
      </c>
      <c r="AP31" s="46">
        <f t="shared" si="15"/>
        <v>71.428571428571445</v>
      </c>
      <c r="AQ31" s="46">
        <f t="shared" si="16"/>
        <v>53.84615384615384</v>
      </c>
      <c r="AR31" s="46">
        <f t="shared" si="17"/>
        <v>100</v>
      </c>
      <c r="AS31" s="46">
        <f t="shared" si="18"/>
        <v>100</v>
      </c>
      <c r="AT31" s="46">
        <f t="shared" si="19"/>
        <v>99.999999999999986</v>
      </c>
      <c r="AU31" s="46">
        <f t="shared" si="20"/>
        <v>78.787878787878782</v>
      </c>
    </row>
    <row r="32" spans="2:47" ht="15.75" customHeight="1">
      <c r="Y32" s="23" t="s">
        <v>131</v>
      </c>
      <c r="Z32" s="24">
        <f t="shared" ref="Z32:AA32" si="250">N265</f>
        <v>58.620689655172413</v>
      </c>
      <c r="AA32" s="24">
        <f t="shared" si="250"/>
        <v>41.379310344827587</v>
      </c>
      <c r="AB32" s="24">
        <f t="shared" ref="AB32:AC32" si="251">N266</f>
        <v>46.153846153846153</v>
      </c>
      <c r="AC32" s="24">
        <f t="shared" si="251"/>
        <v>53.846153846153847</v>
      </c>
      <c r="AD32" s="24">
        <f t="shared" ref="AD32:AE32" si="252">N267</f>
        <v>81.25</v>
      </c>
      <c r="AE32" s="24">
        <f t="shared" si="252"/>
        <v>18.75</v>
      </c>
      <c r="AF32" s="24">
        <f t="shared" ref="AF32:AG32" si="253">N268</f>
        <v>84.615384615384613</v>
      </c>
      <c r="AG32" s="24">
        <f t="shared" si="253"/>
        <v>15.384615384615385</v>
      </c>
      <c r="AH32" s="24">
        <f t="shared" ref="AH32:AI32" si="254">N269</f>
        <v>50</v>
      </c>
      <c r="AI32" s="24">
        <f t="shared" si="254"/>
        <v>50</v>
      </c>
      <c r="AJ32" s="24">
        <f t="shared" ref="AJ32:AK32" si="255">N270</f>
        <v>100</v>
      </c>
      <c r="AK32" s="24">
        <f t="shared" si="255"/>
        <v>0</v>
      </c>
      <c r="AL32" s="24">
        <f t="shared" ref="AL32:AM32" si="256">N271</f>
        <v>92</v>
      </c>
      <c r="AM32" s="24">
        <f t="shared" si="256"/>
        <v>8</v>
      </c>
      <c r="AO32" s="46">
        <f t="shared" si="14"/>
        <v>17.241379310344826</v>
      </c>
      <c r="AP32" s="46">
        <f t="shared" si="15"/>
        <v>-7.6923076923076934</v>
      </c>
      <c r="AQ32" s="46">
        <f t="shared" si="16"/>
        <v>62.5</v>
      </c>
      <c r="AR32" s="46">
        <f t="shared" si="17"/>
        <v>69.230769230769226</v>
      </c>
      <c r="AS32" s="46">
        <f t="shared" si="18"/>
        <v>0</v>
      </c>
      <c r="AT32" s="46">
        <f t="shared" si="19"/>
        <v>100</v>
      </c>
      <c r="AU32" s="46">
        <f t="shared" si="20"/>
        <v>84</v>
      </c>
    </row>
    <row r="33" spans="2:47" ht="15.75" customHeight="1">
      <c r="B33" s="1"/>
      <c r="C33" s="1"/>
      <c r="D33" s="1" t="s">
        <v>0</v>
      </c>
      <c r="E33" s="1"/>
      <c r="F33" s="1" t="s">
        <v>1</v>
      </c>
      <c r="G33" s="1"/>
      <c r="I33" s="1"/>
      <c r="J33" s="1"/>
      <c r="Y33" s="23" t="s">
        <v>132</v>
      </c>
      <c r="Z33" s="24">
        <f t="shared" ref="Z33:AA33" si="257">N275</f>
        <v>58.749999999999993</v>
      </c>
      <c r="AA33" s="24">
        <f t="shared" si="257"/>
        <v>41.25</v>
      </c>
      <c r="AB33" s="24">
        <f t="shared" ref="AB33:AC33" si="258">N276</f>
        <v>87.610619469026545</v>
      </c>
      <c r="AC33" s="24">
        <f t="shared" si="258"/>
        <v>12.389380530973455</v>
      </c>
      <c r="AD33" s="24">
        <f t="shared" ref="AD33:AE33" si="259">N277</f>
        <v>90.476190476190467</v>
      </c>
      <c r="AE33" s="24">
        <f t="shared" si="259"/>
        <v>9.5238095238095219</v>
      </c>
      <c r="AF33" s="24">
        <f t="shared" ref="AF33:AG33" si="260">N278</f>
        <v>92.307692307692321</v>
      </c>
      <c r="AG33" s="24">
        <f t="shared" si="260"/>
        <v>7.6923076923076916</v>
      </c>
      <c r="AH33" s="24">
        <f t="shared" ref="AH33:AI33" si="261">N279</f>
        <v>57.142857142857146</v>
      </c>
      <c r="AI33" s="24">
        <f t="shared" si="261"/>
        <v>42.857142857142854</v>
      </c>
      <c r="AJ33" s="24">
        <f t="shared" ref="AJ33:AK33" si="262">N280</f>
        <v>100</v>
      </c>
      <c r="AK33" s="24">
        <f t="shared" si="262"/>
        <v>0</v>
      </c>
      <c r="AL33" s="24">
        <f t="shared" ref="AL33:AM33" si="263">N281</f>
        <v>77.205882352941174</v>
      </c>
      <c r="AM33" s="24">
        <f t="shared" si="263"/>
        <v>22.794117647058826</v>
      </c>
      <c r="AO33" s="46">
        <f t="shared" si="14"/>
        <v>17.499999999999993</v>
      </c>
      <c r="AP33" s="46">
        <f t="shared" si="15"/>
        <v>75.221238938053091</v>
      </c>
      <c r="AQ33" s="46">
        <f t="shared" si="16"/>
        <v>80.952380952380949</v>
      </c>
      <c r="AR33" s="46">
        <f t="shared" si="17"/>
        <v>84.615384615384627</v>
      </c>
      <c r="AS33" s="46">
        <f t="shared" si="18"/>
        <v>14.285714285714292</v>
      </c>
      <c r="AT33" s="46">
        <f t="shared" si="19"/>
        <v>100</v>
      </c>
      <c r="AU33" s="46">
        <f t="shared" si="20"/>
        <v>54.411764705882348</v>
      </c>
    </row>
    <row r="34" spans="2:47" ht="15.75" customHeight="1">
      <c r="B34" s="1" t="s">
        <v>2</v>
      </c>
      <c r="C34" s="1"/>
      <c r="D34" s="1" t="s">
        <v>3</v>
      </c>
      <c r="E34" s="1" t="s">
        <v>4</v>
      </c>
      <c r="F34" s="1" t="s">
        <v>3</v>
      </c>
      <c r="G34" s="1" t="s">
        <v>4</v>
      </c>
      <c r="I34" s="1" t="s">
        <v>2</v>
      </c>
      <c r="J34" s="1"/>
      <c r="K34" s="1" t="s">
        <v>0</v>
      </c>
      <c r="L34" s="1" t="s">
        <v>1</v>
      </c>
      <c r="N34" s="1" t="s">
        <v>0</v>
      </c>
      <c r="O34" s="1" t="s">
        <v>1</v>
      </c>
      <c r="Y34" s="23" t="s">
        <v>133</v>
      </c>
      <c r="Z34" s="24">
        <f t="shared" ref="Z34:AA34" si="264">N285</f>
        <v>50</v>
      </c>
      <c r="AA34" s="24">
        <f t="shared" si="264"/>
        <v>50</v>
      </c>
      <c r="AB34" s="24">
        <f t="shared" ref="AB34:AC34" si="265">N286</f>
        <v>50</v>
      </c>
      <c r="AC34" s="24">
        <f t="shared" si="265"/>
        <v>50</v>
      </c>
      <c r="AD34" s="24">
        <f t="shared" ref="AD34:AE34" si="266">N287</f>
        <v>100</v>
      </c>
      <c r="AE34" s="24">
        <f t="shared" si="266"/>
        <v>0</v>
      </c>
      <c r="AF34" s="24">
        <f t="shared" ref="AF34:AG34" si="267">N288</f>
        <v>71.428571428571431</v>
      </c>
      <c r="AG34" s="24">
        <f t="shared" si="267"/>
        <v>28.571428571428573</v>
      </c>
      <c r="AH34" s="24">
        <f t="shared" ref="AH34:AI34" si="268">N289</f>
        <v>0</v>
      </c>
      <c r="AI34" s="24">
        <f t="shared" si="268"/>
        <v>0</v>
      </c>
      <c r="AJ34" s="24">
        <f t="shared" ref="AJ34:AK34" si="269">N290</f>
        <v>100</v>
      </c>
      <c r="AK34" s="24">
        <f t="shared" si="269"/>
        <v>0</v>
      </c>
      <c r="AL34" s="24">
        <f t="shared" ref="AL34:AM34" si="270">N291</f>
        <v>96.969696969696969</v>
      </c>
      <c r="AM34" s="24">
        <f t="shared" si="270"/>
        <v>3.0303030303030303</v>
      </c>
      <c r="AO34" s="46">
        <f t="shared" si="14"/>
        <v>0</v>
      </c>
      <c r="AP34" s="46">
        <f t="shared" si="15"/>
        <v>0</v>
      </c>
      <c r="AQ34" s="46">
        <f t="shared" si="16"/>
        <v>100</v>
      </c>
      <c r="AR34" s="46">
        <f t="shared" si="17"/>
        <v>42.857142857142861</v>
      </c>
      <c r="AS34" s="46">
        <f t="shared" si="18"/>
        <v>0</v>
      </c>
      <c r="AT34" s="46">
        <f t="shared" si="19"/>
        <v>100</v>
      </c>
      <c r="AU34" s="46">
        <f t="shared" si="20"/>
        <v>93.939393939393938</v>
      </c>
    </row>
    <row r="35" spans="2:47" ht="15.75" customHeight="1">
      <c r="B35" s="9" t="s">
        <v>5</v>
      </c>
      <c r="C35" s="2" t="s">
        <v>64</v>
      </c>
      <c r="D35" s="8">
        <v>12.5</v>
      </c>
      <c r="E35" s="8">
        <v>19</v>
      </c>
      <c r="F35" s="8">
        <v>7.5</v>
      </c>
      <c r="G35" s="8">
        <v>5</v>
      </c>
      <c r="I35" s="9" t="s">
        <v>5</v>
      </c>
      <c r="J35" s="2" t="s">
        <v>64</v>
      </c>
      <c r="K35" s="24">
        <f t="shared" ref="K35:K41" si="271">D35+E35</f>
        <v>31.5</v>
      </c>
      <c r="L35" s="24">
        <f t="shared" ref="L35:L41" si="272">F35+G35</f>
        <v>12.5</v>
      </c>
      <c r="N35" s="24">
        <f t="shared" ref="N35:N41" si="273">K35*100/(L35+K35)</f>
        <v>71.590909090909093</v>
      </c>
      <c r="O35" s="24">
        <f t="shared" ref="O35:O41" si="274">L35*100/(K35+L35)</f>
        <v>28.40909090909091</v>
      </c>
      <c r="Y35" s="29" t="s">
        <v>134</v>
      </c>
      <c r="Z35" s="24">
        <f t="shared" ref="Z35:AA35" si="275">N295</f>
        <v>68.141592920353986</v>
      </c>
      <c r="AA35" s="24">
        <f t="shared" si="275"/>
        <v>31.858407079646017</v>
      </c>
      <c r="AB35" s="24">
        <f t="shared" ref="AB35:AC35" si="276">N296</f>
        <v>71.428571428571431</v>
      </c>
      <c r="AC35" s="24">
        <f t="shared" si="276"/>
        <v>28.571428571428573</v>
      </c>
      <c r="AD35" s="24">
        <f t="shared" ref="AD35:AE35" si="277">N297</f>
        <v>76.470588235294116</v>
      </c>
      <c r="AE35" s="24">
        <f t="shared" si="277"/>
        <v>23.529411764705884</v>
      </c>
      <c r="AF35" s="24">
        <f t="shared" ref="AF35:AG35" si="278">N298</f>
        <v>100</v>
      </c>
      <c r="AG35" s="24">
        <f t="shared" si="278"/>
        <v>0</v>
      </c>
      <c r="AH35" s="24">
        <f t="shared" ref="AH35:AI35" si="279">N299</f>
        <v>50</v>
      </c>
      <c r="AI35" s="24">
        <f t="shared" si="279"/>
        <v>50</v>
      </c>
      <c r="AJ35" s="24">
        <f t="shared" ref="AJ35:AK35" si="280">N300</f>
        <v>80</v>
      </c>
      <c r="AK35" s="24">
        <f t="shared" si="280"/>
        <v>20</v>
      </c>
      <c r="AL35" s="24">
        <f t="shared" ref="AL35:AM35" si="281">N301</f>
        <v>86.956521739130437</v>
      </c>
      <c r="AM35" s="24">
        <f t="shared" si="281"/>
        <v>13.043478260869565</v>
      </c>
      <c r="AO35" s="46">
        <f t="shared" si="14"/>
        <v>36.283185840707972</v>
      </c>
      <c r="AP35" s="46">
        <f t="shared" si="15"/>
        <v>42.857142857142861</v>
      </c>
      <c r="AQ35" s="46">
        <f t="shared" si="16"/>
        <v>52.941176470588232</v>
      </c>
      <c r="AR35" s="46">
        <f t="shared" si="17"/>
        <v>100</v>
      </c>
      <c r="AS35" s="46">
        <f t="shared" si="18"/>
        <v>0</v>
      </c>
      <c r="AT35" s="46">
        <f t="shared" si="19"/>
        <v>60</v>
      </c>
      <c r="AU35" s="46">
        <f t="shared" si="20"/>
        <v>73.913043478260875</v>
      </c>
    </row>
    <row r="36" spans="2:47" ht="15.75" customHeight="1">
      <c r="B36" s="2"/>
      <c r="C36" s="2" t="s">
        <v>63</v>
      </c>
      <c r="D36" s="8">
        <v>3</v>
      </c>
      <c r="E36" s="8">
        <v>1.5</v>
      </c>
      <c r="F36" s="8">
        <v>0.5</v>
      </c>
      <c r="G36" s="8">
        <v>0</v>
      </c>
      <c r="I36" s="2"/>
      <c r="J36" s="2" t="s">
        <v>63</v>
      </c>
      <c r="K36" s="24">
        <f t="shared" si="271"/>
        <v>4.5</v>
      </c>
      <c r="L36" s="24">
        <f t="shared" si="272"/>
        <v>0.5</v>
      </c>
      <c r="N36" s="24">
        <f t="shared" si="273"/>
        <v>90</v>
      </c>
      <c r="O36" s="24">
        <f t="shared" si="274"/>
        <v>10</v>
      </c>
      <c r="Y36" s="29" t="s">
        <v>135</v>
      </c>
      <c r="Z36" s="24">
        <f t="shared" ref="Z36:AA36" si="282">N305</f>
        <v>60</v>
      </c>
      <c r="AA36" s="24">
        <f t="shared" si="282"/>
        <v>40</v>
      </c>
      <c r="AB36" s="24">
        <f t="shared" ref="AB36:AC36" si="283">N306</f>
        <v>100</v>
      </c>
      <c r="AC36" s="24">
        <f t="shared" si="283"/>
        <v>0</v>
      </c>
      <c r="AD36" s="24">
        <f t="shared" ref="AD36:AE36" si="284">N307</f>
        <v>63.157894736842103</v>
      </c>
      <c r="AE36" s="24">
        <f t="shared" si="284"/>
        <v>36.842105263157897</v>
      </c>
      <c r="AF36" s="24">
        <f t="shared" ref="AF36:AG36" si="285">N308</f>
        <v>100</v>
      </c>
      <c r="AG36" s="24">
        <f t="shared" si="285"/>
        <v>0</v>
      </c>
      <c r="AH36" s="24">
        <f t="shared" ref="AH36:AI36" si="286">N309</f>
        <v>100</v>
      </c>
      <c r="AI36" s="24">
        <f t="shared" si="286"/>
        <v>0</v>
      </c>
      <c r="AJ36" s="24">
        <f t="shared" ref="AJ36:AK36" si="287">N310</f>
        <v>100</v>
      </c>
      <c r="AK36" s="24">
        <f t="shared" si="287"/>
        <v>0</v>
      </c>
      <c r="AL36" s="24">
        <f t="shared" ref="AL36:AM36" si="288">N311</f>
        <v>86.25</v>
      </c>
      <c r="AM36" s="24">
        <f t="shared" si="288"/>
        <v>13.75</v>
      </c>
      <c r="AO36" s="46">
        <f t="shared" si="14"/>
        <v>20</v>
      </c>
      <c r="AP36" s="46">
        <f t="shared" si="15"/>
        <v>100</v>
      </c>
      <c r="AQ36" s="46">
        <f t="shared" si="16"/>
        <v>26.315789473684205</v>
      </c>
      <c r="AR36" s="46">
        <f t="shared" si="17"/>
        <v>100</v>
      </c>
      <c r="AS36" s="46">
        <f t="shared" si="18"/>
        <v>100</v>
      </c>
      <c r="AT36" s="46">
        <f t="shared" si="19"/>
        <v>100</v>
      </c>
      <c r="AU36" s="46">
        <f t="shared" si="20"/>
        <v>72.5</v>
      </c>
    </row>
    <row r="37" spans="2:47" ht="15.75" customHeight="1">
      <c r="B37" s="2"/>
      <c r="C37" s="2" t="s">
        <v>66</v>
      </c>
      <c r="D37" s="8">
        <v>7</v>
      </c>
      <c r="E37" s="8">
        <v>8.5</v>
      </c>
      <c r="F37" s="8">
        <v>0.5</v>
      </c>
      <c r="G37" s="8">
        <v>0.5</v>
      </c>
      <c r="I37" s="2"/>
      <c r="J37" s="2" t="s">
        <v>66</v>
      </c>
      <c r="K37" s="24">
        <f t="shared" si="271"/>
        <v>15.5</v>
      </c>
      <c r="L37" s="24">
        <f t="shared" si="272"/>
        <v>1</v>
      </c>
      <c r="N37" s="24">
        <f t="shared" si="273"/>
        <v>93.939393939393938</v>
      </c>
      <c r="O37" s="24">
        <f t="shared" si="274"/>
        <v>6.0606060606060606</v>
      </c>
      <c r="Y37" s="29" t="s">
        <v>136</v>
      </c>
      <c r="Z37" s="24">
        <f t="shared" ref="Z37:AA37" si="289">N315</f>
        <v>58.620689655172413</v>
      </c>
      <c r="AA37" s="24">
        <f t="shared" si="289"/>
        <v>41.379310344827587</v>
      </c>
      <c r="AB37" s="24">
        <f t="shared" ref="AB37:AC37" si="290">N316</f>
        <v>100</v>
      </c>
      <c r="AC37" s="24">
        <f t="shared" si="290"/>
        <v>0</v>
      </c>
      <c r="AD37" s="24">
        <f t="shared" ref="AD37:AE37" si="291">N317</f>
        <v>100</v>
      </c>
      <c r="AE37" s="24">
        <f t="shared" si="291"/>
        <v>0</v>
      </c>
      <c r="AF37" s="24">
        <f t="shared" ref="AF37:AG37" si="292">N318</f>
        <v>100</v>
      </c>
      <c r="AG37" s="24">
        <f t="shared" si="292"/>
        <v>0</v>
      </c>
      <c r="AH37" s="24">
        <f t="shared" ref="AH37:AI37" si="293">N319</f>
        <v>77.777777777777771</v>
      </c>
      <c r="AI37" s="24">
        <f t="shared" si="293"/>
        <v>22.222222222222221</v>
      </c>
      <c r="AJ37" s="24">
        <f t="shared" ref="AJ37:AK37" si="294">N320</f>
        <v>100</v>
      </c>
      <c r="AK37" s="24">
        <f t="shared" si="294"/>
        <v>0</v>
      </c>
      <c r="AL37" s="24">
        <f t="shared" ref="AL37:AM37" si="295">N321</f>
        <v>84</v>
      </c>
      <c r="AM37" s="24">
        <f t="shared" si="295"/>
        <v>16</v>
      </c>
      <c r="AO37" s="46">
        <f t="shared" si="14"/>
        <v>17.241379310344826</v>
      </c>
      <c r="AP37" s="46">
        <f t="shared" si="15"/>
        <v>100</v>
      </c>
      <c r="AQ37" s="46">
        <f t="shared" si="16"/>
        <v>100</v>
      </c>
      <c r="AR37" s="46">
        <f t="shared" si="17"/>
        <v>100</v>
      </c>
      <c r="AS37" s="46">
        <f t="shared" si="18"/>
        <v>55.55555555555555</v>
      </c>
      <c r="AT37" s="46">
        <f t="shared" si="19"/>
        <v>100</v>
      </c>
      <c r="AU37" s="46">
        <f t="shared" si="20"/>
        <v>68</v>
      </c>
    </row>
    <row r="38" spans="2:47" ht="15.75" customHeight="1">
      <c r="B38" s="2"/>
      <c r="C38" s="2" t="s">
        <v>65</v>
      </c>
      <c r="D38" s="8">
        <v>2.5</v>
      </c>
      <c r="E38" s="8">
        <v>0</v>
      </c>
      <c r="F38" s="8">
        <v>0</v>
      </c>
      <c r="G38" s="8">
        <v>0</v>
      </c>
      <c r="I38" s="2"/>
      <c r="J38" s="2" t="s">
        <v>65</v>
      </c>
      <c r="K38" s="24">
        <f t="shared" si="271"/>
        <v>2.5</v>
      </c>
      <c r="L38" s="24">
        <f t="shared" si="272"/>
        <v>0</v>
      </c>
      <c r="N38" s="24">
        <f t="shared" si="273"/>
        <v>100</v>
      </c>
      <c r="O38" s="24">
        <f t="shared" si="274"/>
        <v>0</v>
      </c>
      <c r="Y38" s="26" t="s">
        <v>137</v>
      </c>
      <c r="Z38" s="24">
        <f t="shared" ref="Z38:AA38" si="296">N325</f>
        <v>77.777777777777771</v>
      </c>
      <c r="AA38" s="24">
        <f t="shared" si="296"/>
        <v>22.222222222222221</v>
      </c>
      <c r="AB38" s="24">
        <f t="shared" ref="AB38:AC38" si="297">N326</f>
        <v>88.461538461538467</v>
      </c>
      <c r="AC38" s="24">
        <f t="shared" si="297"/>
        <v>11.538461538461538</v>
      </c>
      <c r="AD38" s="24">
        <f t="shared" ref="AD38:AE38" si="298">N327</f>
        <v>100</v>
      </c>
      <c r="AE38" s="24">
        <f t="shared" si="298"/>
        <v>0</v>
      </c>
      <c r="AF38" s="24">
        <f t="shared" ref="AF38:AG38" si="299">N328</f>
        <v>94.444444444444443</v>
      </c>
      <c r="AG38" s="24">
        <f t="shared" si="299"/>
        <v>5.5555555555555554</v>
      </c>
      <c r="AH38" s="24">
        <f t="shared" ref="AH38:AI38" si="300">N329</f>
        <v>100</v>
      </c>
      <c r="AI38" s="24">
        <f t="shared" si="300"/>
        <v>0</v>
      </c>
      <c r="AJ38" s="24">
        <f t="shared" ref="AJ38:AK38" si="301">N330</f>
        <v>100</v>
      </c>
      <c r="AK38" s="24">
        <f t="shared" si="301"/>
        <v>0</v>
      </c>
      <c r="AL38" s="24">
        <f t="shared" ref="AL38:AM38" si="302">N331</f>
        <v>83.018867924528308</v>
      </c>
      <c r="AM38" s="24">
        <f t="shared" si="302"/>
        <v>16.981132075471699</v>
      </c>
      <c r="AO38" s="46">
        <f t="shared" si="14"/>
        <v>55.55555555555555</v>
      </c>
      <c r="AP38" s="46">
        <f t="shared" si="15"/>
        <v>76.923076923076934</v>
      </c>
      <c r="AQ38" s="46">
        <f t="shared" si="16"/>
        <v>100</v>
      </c>
      <c r="AR38" s="46">
        <f t="shared" si="17"/>
        <v>88.888888888888886</v>
      </c>
      <c r="AS38" s="46">
        <f t="shared" si="18"/>
        <v>100</v>
      </c>
      <c r="AT38" s="46">
        <f t="shared" si="19"/>
        <v>100</v>
      </c>
      <c r="AU38" s="46">
        <f t="shared" si="20"/>
        <v>66.037735849056617</v>
      </c>
    </row>
    <row r="39" spans="2:47" ht="15.75" customHeight="1">
      <c r="B39" s="2"/>
      <c r="C39" s="2" t="s">
        <v>67</v>
      </c>
      <c r="D39" s="8">
        <v>1.5</v>
      </c>
      <c r="E39" s="8">
        <v>0.5</v>
      </c>
      <c r="F39" s="8">
        <v>0</v>
      </c>
      <c r="G39" s="8">
        <v>0</v>
      </c>
      <c r="I39" s="2"/>
      <c r="J39" s="2" t="s">
        <v>67</v>
      </c>
      <c r="K39" s="24">
        <f t="shared" si="271"/>
        <v>2</v>
      </c>
      <c r="L39" s="24">
        <f t="shared" si="272"/>
        <v>0</v>
      </c>
      <c r="N39" s="24">
        <f t="shared" si="273"/>
        <v>100</v>
      </c>
      <c r="O39" s="24">
        <f t="shared" si="274"/>
        <v>0</v>
      </c>
      <c r="X39" s="30"/>
      <c r="Y39" s="26" t="s">
        <v>138</v>
      </c>
      <c r="Z39" s="24">
        <f t="shared" ref="Z39:AA39" si="303">N335</f>
        <v>55.752212389380531</v>
      </c>
      <c r="AA39" s="24">
        <f t="shared" si="303"/>
        <v>44.247787610619469</v>
      </c>
      <c r="AB39" s="24">
        <f t="shared" ref="AB39:AC39" si="304">N336</f>
        <v>91.304347826086953</v>
      </c>
      <c r="AC39" s="24">
        <f t="shared" si="304"/>
        <v>8.695652173913043</v>
      </c>
      <c r="AD39" s="24">
        <f t="shared" ref="AD39:AE39" si="305">N337</f>
        <v>86.206896551724142</v>
      </c>
      <c r="AE39" s="24">
        <f t="shared" si="305"/>
        <v>13.793103448275861</v>
      </c>
      <c r="AF39" s="24">
        <f t="shared" ref="AF39:AG39" si="306">N338</f>
        <v>87.5</v>
      </c>
      <c r="AG39" s="24">
        <f t="shared" si="306"/>
        <v>12.5</v>
      </c>
      <c r="AH39" s="24">
        <f t="shared" ref="AH39:AI39" si="307">N339</f>
        <v>100</v>
      </c>
      <c r="AI39" s="24">
        <f t="shared" si="307"/>
        <v>0</v>
      </c>
      <c r="AJ39" s="24">
        <f t="shared" ref="AJ39:AK39" si="308">N340</f>
        <v>80</v>
      </c>
      <c r="AK39" s="24">
        <f t="shared" si="308"/>
        <v>20</v>
      </c>
      <c r="AL39" s="24">
        <f t="shared" ref="AL39:AM39" si="309">N341</f>
        <v>85.483870967741936</v>
      </c>
      <c r="AM39" s="24">
        <f t="shared" si="309"/>
        <v>14.516129032258064</v>
      </c>
      <c r="AO39" s="46">
        <f t="shared" si="14"/>
        <v>11.504424778761063</v>
      </c>
      <c r="AP39" s="46">
        <f t="shared" si="15"/>
        <v>82.608695652173907</v>
      </c>
      <c r="AQ39" s="46">
        <f t="shared" si="16"/>
        <v>72.413793103448285</v>
      </c>
      <c r="AR39" s="46">
        <f t="shared" si="17"/>
        <v>75</v>
      </c>
      <c r="AS39" s="46">
        <f t="shared" si="18"/>
        <v>100</v>
      </c>
      <c r="AT39" s="46">
        <f t="shared" si="19"/>
        <v>60</v>
      </c>
      <c r="AU39" s="46">
        <f t="shared" si="20"/>
        <v>70.967741935483872</v>
      </c>
    </row>
    <row r="40" spans="2:47" ht="15.75" customHeight="1">
      <c r="B40" s="2"/>
      <c r="C40" s="2" t="s">
        <v>68</v>
      </c>
      <c r="D40" s="8">
        <v>1</v>
      </c>
      <c r="E40" s="8">
        <v>0</v>
      </c>
      <c r="F40" s="8">
        <v>1</v>
      </c>
      <c r="G40" s="8">
        <v>0</v>
      </c>
      <c r="I40" s="2"/>
      <c r="J40" s="2" t="s">
        <v>68</v>
      </c>
      <c r="K40" s="24">
        <f t="shared" si="271"/>
        <v>1</v>
      </c>
      <c r="L40" s="24">
        <f t="shared" si="272"/>
        <v>1</v>
      </c>
      <c r="N40" s="24">
        <f t="shared" si="273"/>
        <v>50</v>
      </c>
      <c r="O40" s="24">
        <f t="shared" si="274"/>
        <v>50</v>
      </c>
    </row>
    <row r="41" spans="2:47" ht="15.75" customHeight="1">
      <c r="B41" s="2"/>
      <c r="C41" s="2" t="s">
        <v>12</v>
      </c>
      <c r="D41" s="8">
        <v>16</v>
      </c>
      <c r="E41" s="8">
        <v>14.5</v>
      </c>
      <c r="F41" s="8">
        <v>0.5</v>
      </c>
      <c r="G41" s="8">
        <v>1.5</v>
      </c>
      <c r="I41" s="2"/>
      <c r="J41" s="2" t="s">
        <v>12</v>
      </c>
      <c r="K41" s="24">
        <f t="shared" si="271"/>
        <v>30.5</v>
      </c>
      <c r="L41" s="24">
        <f t="shared" si="272"/>
        <v>2</v>
      </c>
      <c r="N41" s="24">
        <f t="shared" si="273"/>
        <v>93.84615384615384</v>
      </c>
      <c r="O41" s="24">
        <f t="shared" si="274"/>
        <v>6.1538461538461542</v>
      </c>
    </row>
    <row r="42" spans="2:47" ht="15.75" customHeight="1"/>
    <row r="43" spans="2:47" ht="15.75" customHeight="1">
      <c r="B43" s="1"/>
      <c r="C43" s="1"/>
      <c r="D43" s="1" t="s">
        <v>0</v>
      </c>
      <c r="E43" s="1"/>
      <c r="F43" s="1" t="s">
        <v>1</v>
      </c>
      <c r="G43" s="1"/>
      <c r="I43" s="1"/>
      <c r="J43" s="1"/>
    </row>
    <row r="44" spans="2:47" ht="15.75" customHeight="1">
      <c r="B44" s="1" t="s">
        <v>2</v>
      </c>
      <c r="C44" s="1"/>
      <c r="D44" s="1" t="s">
        <v>3</v>
      </c>
      <c r="E44" s="1" t="s">
        <v>4</v>
      </c>
      <c r="F44" s="1" t="s">
        <v>3</v>
      </c>
      <c r="G44" s="1" t="s">
        <v>4</v>
      </c>
      <c r="I44" s="1" t="s">
        <v>2</v>
      </c>
      <c r="J44" s="1"/>
      <c r="K44" s="1" t="s">
        <v>0</v>
      </c>
      <c r="L44" s="1" t="s">
        <v>1</v>
      </c>
      <c r="N44" s="1" t="s">
        <v>0</v>
      </c>
      <c r="O44" s="1" t="s">
        <v>1</v>
      </c>
    </row>
    <row r="45" spans="2:47" ht="15.75" customHeight="1">
      <c r="B45" s="9" t="s">
        <v>46</v>
      </c>
      <c r="C45" s="2" t="s">
        <v>64</v>
      </c>
      <c r="D45" s="8">
        <v>21</v>
      </c>
      <c r="E45" s="8">
        <v>20.666666666666668</v>
      </c>
      <c r="F45" s="8">
        <v>3.3333333333333335</v>
      </c>
      <c r="G45" s="8">
        <v>3.6666666666666665</v>
      </c>
      <c r="I45" s="9" t="s">
        <v>46</v>
      </c>
      <c r="J45" s="2" t="s">
        <v>64</v>
      </c>
      <c r="K45" s="24">
        <f t="shared" ref="K45:K51" si="310">D45+E45</f>
        <v>41.666666666666671</v>
      </c>
      <c r="L45" s="24">
        <f t="shared" ref="L45:L51" si="311">F45+G45</f>
        <v>7</v>
      </c>
      <c r="N45" s="24">
        <f t="shared" ref="N45:N51" si="312">K45*100/(L45+K45)</f>
        <v>85.61643835616438</v>
      </c>
      <c r="O45" s="24">
        <f t="shared" ref="O45:O51" si="313">L45*100/(K45+L45)</f>
        <v>14.383561643835614</v>
      </c>
    </row>
    <row r="46" spans="2:47" ht="15.75" customHeight="1">
      <c r="B46" s="2"/>
      <c r="C46" s="2" t="s">
        <v>63</v>
      </c>
      <c r="D46" s="8">
        <v>0.66666666666666652</v>
      </c>
      <c r="E46" s="8">
        <v>0.33333333333333343</v>
      </c>
      <c r="F46" s="8">
        <v>0</v>
      </c>
      <c r="G46" s="8">
        <v>0</v>
      </c>
      <c r="I46" s="2"/>
      <c r="J46" s="2" t="s">
        <v>63</v>
      </c>
      <c r="K46" s="24">
        <f t="shared" si="310"/>
        <v>1</v>
      </c>
      <c r="L46" s="24">
        <f t="shared" si="311"/>
        <v>0</v>
      </c>
      <c r="N46" s="24">
        <f t="shared" si="312"/>
        <v>100</v>
      </c>
      <c r="O46" s="24">
        <f t="shared" si="313"/>
        <v>0</v>
      </c>
    </row>
    <row r="47" spans="2:47" ht="15.75" customHeight="1">
      <c r="B47" s="2"/>
      <c r="C47" s="2" t="s">
        <v>66</v>
      </c>
      <c r="D47" s="8">
        <v>6</v>
      </c>
      <c r="E47" s="8">
        <v>7</v>
      </c>
      <c r="F47" s="8">
        <v>0</v>
      </c>
      <c r="G47" s="8">
        <v>0.33333333333333331</v>
      </c>
      <c r="I47" s="2"/>
      <c r="J47" s="2" t="s">
        <v>66</v>
      </c>
      <c r="K47" s="24">
        <f t="shared" si="310"/>
        <v>13</v>
      </c>
      <c r="L47" s="24">
        <f t="shared" si="311"/>
        <v>0.33333333333333331</v>
      </c>
      <c r="N47" s="24">
        <f t="shared" si="312"/>
        <v>97.5</v>
      </c>
      <c r="O47" s="24">
        <f t="shared" si="313"/>
        <v>2.4999999999999996</v>
      </c>
    </row>
    <row r="48" spans="2:47" ht="15.75" customHeight="1">
      <c r="B48" s="2"/>
      <c r="C48" s="2" t="s">
        <v>65</v>
      </c>
      <c r="D48" s="8">
        <v>1.3333333333333335</v>
      </c>
      <c r="E48" s="8">
        <v>0.33333333333333331</v>
      </c>
      <c r="F48" s="8">
        <v>0</v>
      </c>
      <c r="G48" s="8">
        <v>0.33333333333333331</v>
      </c>
      <c r="I48" s="2"/>
      <c r="J48" s="2" t="s">
        <v>65</v>
      </c>
      <c r="K48" s="24">
        <f t="shared" si="310"/>
        <v>1.6666666666666667</v>
      </c>
      <c r="L48" s="24">
        <f t="shared" si="311"/>
        <v>0.33333333333333331</v>
      </c>
      <c r="N48" s="24">
        <f t="shared" si="312"/>
        <v>83.333333333333343</v>
      </c>
      <c r="O48" s="24">
        <f t="shared" si="313"/>
        <v>16.666666666666664</v>
      </c>
    </row>
    <row r="49" spans="2:15" ht="15.75" customHeight="1">
      <c r="B49" s="2"/>
      <c r="C49" s="2" t="s">
        <v>67</v>
      </c>
      <c r="D49" s="8">
        <v>0.66666666666666674</v>
      </c>
      <c r="E49" s="8">
        <v>0.33333333333333331</v>
      </c>
      <c r="F49" s="8">
        <v>0</v>
      </c>
      <c r="G49" s="8">
        <v>0</v>
      </c>
      <c r="I49" s="2"/>
      <c r="J49" s="2" t="s">
        <v>67</v>
      </c>
      <c r="K49" s="24">
        <f t="shared" si="310"/>
        <v>1</v>
      </c>
      <c r="L49" s="24">
        <f t="shared" si="311"/>
        <v>0</v>
      </c>
      <c r="N49" s="24">
        <f t="shared" si="312"/>
        <v>100</v>
      </c>
      <c r="O49" s="24">
        <f t="shared" si="313"/>
        <v>0</v>
      </c>
    </row>
    <row r="50" spans="2:15" ht="15.75" customHeight="1">
      <c r="B50" s="2"/>
      <c r="C50" s="2" t="s">
        <v>68</v>
      </c>
      <c r="D50" s="8">
        <v>0.33333333333333331</v>
      </c>
      <c r="E50" s="8">
        <v>0</v>
      </c>
      <c r="F50" s="8">
        <v>0</v>
      </c>
      <c r="G50" s="8">
        <v>0</v>
      </c>
      <c r="I50" s="2"/>
      <c r="J50" s="2" t="s">
        <v>68</v>
      </c>
      <c r="K50" s="24">
        <f t="shared" si="310"/>
        <v>0.33333333333333331</v>
      </c>
      <c r="L50" s="24">
        <f t="shared" si="311"/>
        <v>0</v>
      </c>
      <c r="N50" s="24">
        <f t="shared" si="312"/>
        <v>99.999999999999986</v>
      </c>
      <c r="O50" s="24">
        <f t="shared" si="313"/>
        <v>0</v>
      </c>
    </row>
    <row r="51" spans="2:15" ht="15.75" customHeight="1">
      <c r="B51" s="2"/>
      <c r="C51" s="2" t="s">
        <v>12</v>
      </c>
      <c r="D51" s="8">
        <v>14.666666666666668</v>
      </c>
      <c r="E51" s="8">
        <v>17.666666666666668</v>
      </c>
      <c r="F51" s="8">
        <v>4</v>
      </c>
      <c r="G51" s="8">
        <v>1.9999999999999998</v>
      </c>
      <c r="I51" s="2"/>
      <c r="J51" s="2" t="s">
        <v>12</v>
      </c>
      <c r="K51" s="24">
        <f t="shared" si="310"/>
        <v>32.333333333333336</v>
      </c>
      <c r="L51" s="24">
        <f t="shared" si="311"/>
        <v>6</v>
      </c>
      <c r="N51" s="24">
        <f t="shared" si="312"/>
        <v>84.347826086956516</v>
      </c>
      <c r="O51" s="24">
        <f t="shared" si="313"/>
        <v>15.652173913043477</v>
      </c>
    </row>
    <row r="52" spans="2:15" ht="15.75" customHeight="1"/>
    <row r="53" spans="2:15" ht="15.75" customHeight="1">
      <c r="B53" s="1"/>
      <c r="C53" s="1"/>
      <c r="D53" s="1" t="s">
        <v>0</v>
      </c>
      <c r="E53" s="1"/>
      <c r="F53" s="1" t="s">
        <v>1</v>
      </c>
      <c r="G53" s="1"/>
      <c r="I53" s="1"/>
      <c r="J53" s="1"/>
    </row>
    <row r="54" spans="2:15" ht="15.75" customHeight="1">
      <c r="B54" s="1" t="s">
        <v>2</v>
      </c>
      <c r="C54" s="1"/>
      <c r="D54" s="1" t="s">
        <v>3</v>
      </c>
      <c r="E54" s="1" t="s">
        <v>4</v>
      </c>
      <c r="F54" s="1" t="s">
        <v>3</v>
      </c>
      <c r="G54" s="1" t="s">
        <v>4</v>
      </c>
      <c r="I54" s="1" t="s">
        <v>2</v>
      </c>
      <c r="J54" s="1"/>
      <c r="K54" s="1" t="s">
        <v>0</v>
      </c>
      <c r="L54" s="1" t="s">
        <v>1</v>
      </c>
      <c r="N54" s="1" t="s">
        <v>0</v>
      </c>
      <c r="O54" s="1" t="s">
        <v>1</v>
      </c>
    </row>
    <row r="55" spans="2:15" ht="15.75" customHeight="1">
      <c r="B55" s="9" t="s">
        <v>49</v>
      </c>
      <c r="C55" s="2" t="s">
        <v>64</v>
      </c>
      <c r="D55" s="8">
        <v>8</v>
      </c>
      <c r="E55" s="8">
        <v>6</v>
      </c>
      <c r="F55" s="8">
        <v>5</v>
      </c>
      <c r="G55" s="8">
        <v>5.5</v>
      </c>
      <c r="I55" s="9" t="s">
        <v>49</v>
      </c>
      <c r="J55" s="2" t="s">
        <v>64</v>
      </c>
      <c r="K55" s="24">
        <f t="shared" ref="K55:K61" si="314">D55+E55</f>
        <v>14</v>
      </c>
      <c r="L55" s="24">
        <f t="shared" ref="L55:L61" si="315">F55+G55</f>
        <v>10.5</v>
      </c>
      <c r="N55" s="24">
        <f t="shared" ref="N55:N61" si="316">K55*100/(L55+K55)</f>
        <v>57.142857142857146</v>
      </c>
      <c r="O55" s="24">
        <f t="shared" ref="O55:O61" si="317">L55*100/(K55+L55)</f>
        <v>42.857142857142854</v>
      </c>
    </row>
    <row r="56" spans="2:15" ht="15.75" customHeight="1">
      <c r="B56" s="2"/>
      <c r="C56" s="2" t="s">
        <v>63</v>
      </c>
      <c r="D56" s="8">
        <v>4.5</v>
      </c>
      <c r="E56" s="8">
        <v>0</v>
      </c>
      <c r="F56" s="8">
        <v>1.5</v>
      </c>
      <c r="G56" s="8">
        <v>0</v>
      </c>
      <c r="I56" s="2"/>
      <c r="J56" s="2" t="s">
        <v>63</v>
      </c>
      <c r="K56" s="24">
        <f t="shared" si="314"/>
        <v>4.5</v>
      </c>
      <c r="L56" s="24">
        <f t="shared" si="315"/>
        <v>1.5</v>
      </c>
      <c r="N56" s="24">
        <f t="shared" si="316"/>
        <v>75</v>
      </c>
      <c r="O56" s="24">
        <f t="shared" si="317"/>
        <v>25</v>
      </c>
    </row>
    <row r="57" spans="2:15" ht="15.75" customHeight="1">
      <c r="B57" s="2"/>
      <c r="C57" s="2" t="s">
        <v>66</v>
      </c>
      <c r="D57" s="8">
        <v>2.5</v>
      </c>
      <c r="E57" s="8">
        <v>3</v>
      </c>
      <c r="F57" s="8">
        <v>0.5</v>
      </c>
      <c r="G57" s="8">
        <v>3</v>
      </c>
      <c r="I57" s="2"/>
      <c r="J57" s="2" t="s">
        <v>66</v>
      </c>
      <c r="K57" s="24">
        <f t="shared" si="314"/>
        <v>5.5</v>
      </c>
      <c r="L57" s="24">
        <f t="shared" si="315"/>
        <v>3.5</v>
      </c>
      <c r="N57" s="24">
        <f t="shared" si="316"/>
        <v>61.111111111111114</v>
      </c>
      <c r="O57" s="24">
        <f t="shared" si="317"/>
        <v>38.888888888888886</v>
      </c>
    </row>
    <row r="58" spans="2:15" ht="15.75" customHeight="1">
      <c r="B58" s="2"/>
      <c r="C58" s="2" t="s">
        <v>65</v>
      </c>
      <c r="D58" s="8">
        <v>8</v>
      </c>
      <c r="E58" s="8">
        <v>1.5</v>
      </c>
      <c r="F58" s="8">
        <v>1</v>
      </c>
      <c r="G58" s="8">
        <v>0</v>
      </c>
      <c r="I58" s="2"/>
      <c r="J58" s="2" t="s">
        <v>65</v>
      </c>
      <c r="K58" s="24">
        <f t="shared" si="314"/>
        <v>9.5</v>
      </c>
      <c r="L58" s="24">
        <f t="shared" si="315"/>
        <v>1</v>
      </c>
      <c r="N58" s="24">
        <f t="shared" si="316"/>
        <v>90.476190476190482</v>
      </c>
      <c r="O58" s="24">
        <f t="shared" si="317"/>
        <v>9.5238095238095237</v>
      </c>
    </row>
    <row r="59" spans="2:15" ht="15.75" customHeight="1">
      <c r="B59" s="2"/>
      <c r="C59" s="2" t="s">
        <v>67</v>
      </c>
      <c r="D59" s="8">
        <v>0.5</v>
      </c>
      <c r="E59" s="8">
        <v>0.5</v>
      </c>
      <c r="F59" s="8">
        <v>0.5</v>
      </c>
      <c r="G59" s="8">
        <v>0.5</v>
      </c>
      <c r="I59" s="2"/>
      <c r="J59" s="2" t="s">
        <v>67</v>
      </c>
      <c r="K59" s="24">
        <f t="shared" si="314"/>
        <v>1</v>
      </c>
      <c r="L59" s="24">
        <f t="shared" si="315"/>
        <v>1</v>
      </c>
      <c r="N59" s="24">
        <f t="shared" si="316"/>
        <v>50</v>
      </c>
      <c r="O59" s="24">
        <f t="shared" si="317"/>
        <v>50</v>
      </c>
    </row>
    <row r="60" spans="2:15" ht="15.75" customHeight="1">
      <c r="B60" s="2"/>
      <c r="C60" s="2" t="s">
        <v>68</v>
      </c>
      <c r="D60" s="8">
        <v>2</v>
      </c>
      <c r="E60" s="8">
        <v>1</v>
      </c>
      <c r="F60" s="8">
        <v>1</v>
      </c>
      <c r="G60" s="8">
        <v>0</v>
      </c>
      <c r="I60" s="2"/>
      <c r="J60" s="2" t="s">
        <v>68</v>
      </c>
      <c r="K60" s="24">
        <f t="shared" si="314"/>
        <v>3</v>
      </c>
      <c r="L60" s="24">
        <f t="shared" si="315"/>
        <v>1</v>
      </c>
      <c r="N60" s="24">
        <f t="shared" si="316"/>
        <v>75</v>
      </c>
      <c r="O60" s="24">
        <f t="shared" si="317"/>
        <v>25</v>
      </c>
    </row>
    <row r="61" spans="2:15" ht="15.75" customHeight="1">
      <c r="B61" s="2"/>
      <c r="C61" s="2" t="s">
        <v>12</v>
      </c>
      <c r="D61" s="8">
        <v>9</v>
      </c>
      <c r="E61" s="8">
        <v>17</v>
      </c>
      <c r="F61" s="8">
        <v>0.5</v>
      </c>
      <c r="G61" s="8">
        <v>0.5</v>
      </c>
      <c r="I61" s="2"/>
      <c r="J61" s="2" t="s">
        <v>12</v>
      </c>
      <c r="K61" s="24">
        <f t="shared" si="314"/>
        <v>26</v>
      </c>
      <c r="L61" s="24">
        <f t="shared" si="315"/>
        <v>1</v>
      </c>
      <c r="N61" s="24">
        <f t="shared" si="316"/>
        <v>96.296296296296291</v>
      </c>
      <c r="O61" s="24">
        <f t="shared" si="317"/>
        <v>3.7037037037037037</v>
      </c>
    </row>
    <row r="62" spans="2:15" ht="15.75" customHeight="1"/>
    <row r="63" spans="2:15" ht="15.75" customHeight="1">
      <c r="B63" s="1"/>
      <c r="C63" s="1"/>
      <c r="D63" s="1" t="s">
        <v>0</v>
      </c>
      <c r="E63" s="1"/>
      <c r="F63" s="1" t="s">
        <v>1</v>
      </c>
      <c r="G63" s="1"/>
      <c r="I63" s="1"/>
      <c r="J63" s="1"/>
    </row>
    <row r="64" spans="2:15" ht="15.75" customHeight="1">
      <c r="B64" s="1" t="s">
        <v>16</v>
      </c>
      <c r="C64" s="1"/>
      <c r="D64" s="1" t="s">
        <v>3</v>
      </c>
      <c r="E64" s="1" t="s">
        <v>4</v>
      </c>
      <c r="F64" s="1" t="s">
        <v>3</v>
      </c>
      <c r="G64" s="1" t="s">
        <v>4</v>
      </c>
      <c r="I64" s="1" t="s">
        <v>16</v>
      </c>
      <c r="J64" s="1"/>
      <c r="K64" s="1" t="s">
        <v>0</v>
      </c>
      <c r="L64" s="1" t="s">
        <v>1</v>
      </c>
      <c r="N64" s="1" t="s">
        <v>0</v>
      </c>
      <c r="O64" s="1" t="s">
        <v>1</v>
      </c>
    </row>
    <row r="65" spans="2:15" ht="15.75" customHeight="1">
      <c r="B65" s="9" t="s">
        <v>17</v>
      </c>
      <c r="C65" s="2" t="s">
        <v>64</v>
      </c>
      <c r="D65" s="8">
        <v>27</v>
      </c>
      <c r="E65" s="8">
        <v>21</v>
      </c>
      <c r="F65" s="8">
        <v>12</v>
      </c>
      <c r="G65" s="8">
        <v>16</v>
      </c>
      <c r="I65" s="9" t="s">
        <v>17</v>
      </c>
      <c r="J65" s="2" t="s">
        <v>64</v>
      </c>
      <c r="K65" s="24">
        <f t="shared" ref="K65:K71" si="318">D65+E65</f>
        <v>48</v>
      </c>
      <c r="L65" s="24">
        <f t="shared" ref="L65:L71" si="319">F65+G65</f>
        <v>28</v>
      </c>
      <c r="N65" s="24">
        <f t="shared" ref="N65:N67" si="320">K65*100/(L65+K65)</f>
        <v>63.157894736842103</v>
      </c>
      <c r="O65" s="24">
        <f t="shared" ref="O65:O67" si="321">L65*100/(K65+L65)</f>
        <v>36.842105263157897</v>
      </c>
    </row>
    <row r="66" spans="2:15" ht="15.75" customHeight="1">
      <c r="B66" s="2"/>
      <c r="C66" s="2" t="s">
        <v>63</v>
      </c>
      <c r="D66" s="8">
        <v>4</v>
      </c>
      <c r="E66" s="8">
        <v>2</v>
      </c>
      <c r="F66" s="8">
        <v>0</v>
      </c>
      <c r="G66" s="8">
        <v>0</v>
      </c>
      <c r="I66" s="2"/>
      <c r="J66" s="2" t="s">
        <v>63</v>
      </c>
      <c r="K66" s="24">
        <f t="shared" si="318"/>
        <v>6</v>
      </c>
      <c r="L66" s="24">
        <f t="shared" si="319"/>
        <v>0</v>
      </c>
      <c r="N66" s="24">
        <f t="shared" si="320"/>
        <v>100</v>
      </c>
      <c r="O66" s="24">
        <f t="shared" si="321"/>
        <v>0</v>
      </c>
    </row>
    <row r="67" spans="2:15" ht="15.75" customHeight="1">
      <c r="B67" s="2"/>
      <c r="C67" s="2" t="s">
        <v>66</v>
      </c>
      <c r="D67" s="8">
        <v>3</v>
      </c>
      <c r="E67" s="8">
        <v>9</v>
      </c>
      <c r="F67" s="8">
        <v>0</v>
      </c>
      <c r="G67" s="8">
        <v>2</v>
      </c>
      <c r="I67" s="2"/>
      <c r="J67" s="2" t="s">
        <v>66</v>
      </c>
      <c r="K67" s="24">
        <f t="shared" si="318"/>
        <v>12</v>
      </c>
      <c r="L67" s="24">
        <f t="shared" si="319"/>
        <v>2</v>
      </c>
      <c r="N67" s="24">
        <f t="shared" si="320"/>
        <v>85.714285714285708</v>
      </c>
      <c r="O67" s="24">
        <f t="shared" si="321"/>
        <v>14.285714285714286</v>
      </c>
    </row>
    <row r="68" spans="2:15" ht="15.75" customHeight="1">
      <c r="B68" s="2"/>
      <c r="C68" s="2" t="s">
        <v>65</v>
      </c>
      <c r="D68" s="8">
        <v>0</v>
      </c>
      <c r="E68" s="8">
        <v>0</v>
      </c>
      <c r="F68" s="8">
        <v>0</v>
      </c>
      <c r="G68" s="8">
        <v>0</v>
      </c>
      <c r="I68" s="2"/>
      <c r="J68" s="2" t="s">
        <v>65</v>
      </c>
      <c r="K68" s="24">
        <f t="shared" si="318"/>
        <v>0</v>
      </c>
      <c r="L68" s="24">
        <f t="shared" si="319"/>
        <v>0</v>
      </c>
      <c r="N68" s="24"/>
      <c r="O68" s="24"/>
    </row>
    <row r="69" spans="2:15" ht="15.75" customHeight="1">
      <c r="B69" s="2"/>
      <c r="C69" s="2" t="s">
        <v>67</v>
      </c>
      <c r="D69" s="8">
        <v>1</v>
      </c>
      <c r="E69" s="8">
        <v>0</v>
      </c>
      <c r="F69" s="8">
        <v>1</v>
      </c>
      <c r="G69" s="8">
        <v>1</v>
      </c>
      <c r="I69" s="2"/>
      <c r="J69" s="2" t="s">
        <v>67</v>
      </c>
      <c r="K69" s="24">
        <f t="shared" si="318"/>
        <v>1</v>
      </c>
      <c r="L69" s="24">
        <f t="shared" si="319"/>
        <v>2</v>
      </c>
      <c r="N69" s="24">
        <f t="shared" ref="N69:N71" si="322">K69*100/(L69+K69)</f>
        <v>33.333333333333336</v>
      </c>
      <c r="O69" s="24">
        <f t="shared" ref="O69:O71" si="323">L69*100/(K69+L69)</f>
        <v>66.666666666666671</v>
      </c>
    </row>
    <row r="70" spans="2:15" ht="15.75" customHeight="1">
      <c r="B70" s="2"/>
      <c r="C70" s="2" t="s">
        <v>68</v>
      </c>
      <c r="D70" s="8">
        <v>6</v>
      </c>
      <c r="E70" s="8">
        <v>2</v>
      </c>
      <c r="F70" s="8">
        <v>1</v>
      </c>
      <c r="G70" s="8">
        <v>0</v>
      </c>
      <c r="I70" s="2"/>
      <c r="J70" s="2" t="s">
        <v>68</v>
      </c>
      <c r="K70" s="24">
        <f t="shared" si="318"/>
        <v>8</v>
      </c>
      <c r="L70" s="24">
        <f t="shared" si="319"/>
        <v>1</v>
      </c>
      <c r="N70" s="24">
        <f t="shared" si="322"/>
        <v>88.888888888888886</v>
      </c>
      <c r="O70" s="24">
        <f t="shared" si="323"/>
        <v>11.111111111111111</v>
      </c>
    </row>
    <row r="71" spans="2:15" ht="15.75" customHeight="1">
      <c r="B71" s="2"/>
      <c r="C71" s="2" t="s">
        <v>12</v>
      </c>
      <c r="D71" s="8">
        <v>17</v>
      </c>
      <c r="E71" s="8">
        <v>17</v>
      </c>
      <c r="F71" s="8">
        <v>2</v>
      </c>
      <c r="G71" s="8">
        <v>1</v>
      </c>
      <c r="I71" s="2"/>
      <c r="J71" s="2" t="s">
        <v>12</v>
      </c>
      <c r="K71" s="24">
        <f t="shared" si="318"/>
        <v>34</v>
      </c>
      <c r="L71" s="24">
        <f t="shared" si="319"/>
        <v>3</v>
      </c>
      <c r="N71" s="24">
        <f t="shared" si="322"/>
        <v>91.891891891891888</v>
      </c>
      <c r="O71" s="24">
        <f t="shared" si="323"/>
        <v>8.1081081081081088</v>
      </c>
    </row>
    <row r="72" spans="2:15" ht="15.75" customHeight="1"/>
    <row r="73" spans="2:15" ht="15.75" customHeight="1">
      <c r="B73" s="1"/>
      <c r="C73" s="1"/>
      <c r="D73" s="1" t="s">
        <v>0</v>
      </c>
      <c r="E73" s="1"/>
      <c r="F73" s="1" t="s">
        <v>1</v>
      </c>
      <c r="G73" s="1"/>
      <c r="I73" s="1"/>
      <c r="J73" s="1"/>
    </row>
    <row r="74" spans="2:15" ht="15.75" customHeight="1">
      <c r="B74" s="1" t="s">
        <v>16</v>
      </c>
      <c r="C74" s="1"/>
      <c r="D74" s="1" t="s">
        <v>3</v>
      </c>
      <c r="E74" s="1" t="s">
        <v>4</v>
      </c>
      <c r="F74" s="1" t="s">
        <v>3</v>
      </c>
      <c r="G74" s="1" t="s">
        <v>4</v>
      </c>
      <c r="I74" s="1" t="s">
        <v>16</v>
      </c>
      <c r="J74" s="1"/>
      <c r="K74" s="1" t="s">
        <v>0</v>
      </c>
      <c r="L74" s="1" t="s">
        <v>1</v>
      </c>
      <c r="N74" s="1" t="s">
        <v>0</v>
      </c>
      <c r="O74" s="1" t="s">
        <v>1</v>
      </c>
    </row>
    <row r="75" spans="2:15" ht="15.75" customHeight="1">
      <c r="B75" s="9" t="s">
        <v>36</v>
      </c>
      <c r="C75" s="2" t="s">
        <v>64</v>
      </c>
      <c r="D75" s="8">
        <v>14</v>
      </c>
      <c r="E75" s="8">
        <v>11</v>
      </c>
      <c r="F75" s="8">
        <v>9</v>
      </c>
      <c r="G75" s="8">
        <v>13</v>
      </c>
      <c r="I75" s="9" t="s">
        <v>36</v>
      </c>
      <c r="J75" s="2" t="s">
        <v>64</v>
      </c>
      <c r="K75" s="24">
        <f t="shared" ref="K75:K81" si="324">D75+E75</f>
        <v>25</v>
      </c>
      <c r="L75" s="24">
        <f t="shared" ref="L75:L81" si="325">F75+G75</f>
        <v>22</v>
      </c>
      <c r="N75" s="24">
        <f t="shared" ref="N75:N81" si="326">K75*100/(L75+K75)</f>
        <v>53.191489361702125</v>
      </c>
      <c r="O75" s="24">
        <f t="shared" ref="O75:O81" si="327">L75*100/(K75+L75)</f>
        <v>46.808510638297875</v>
      </c>
    </row>
    <row r="76" spans="2:15" ht="15.75" customHeight="1">
      <c r="B76" s="2"/>
      <c r="C76" s="2" t="s">
        <v>63</v>
      </c>
      <c r="D76" s="8">
        <v>4.5</v>
      </c>
      <c r="E76" s="8">
        <v>3</v>
      </c>
      <c r="F76" s="8">
        <v>2.5</v>
      </c>
      <c r="G76" s="8">
        <v>1.5</v>
      </c>
      <c r="I76" s="2"/>
      <c r="J76" s="2" t="s">
        <v>63</v>
      </c>
      <c r="K76" s="24">
        <f t="shared" si="324"/>
        <v>7.5</v>
      </c>
      <c r="L76" s="24">
        <f t="shared" si="325"/>
        <v>4</v>
      </c>
      <c r="N76" s="24">
        <f t="shared" si="326"/>
        <v>65.217391304347828</v>
      </c>
      <c r="O76" s="24">
        <f t="shared" si="327"/>
        <v>34.782608695652172</v>
      </c>
    </row>
    <row r="77" spans="2:15" ht="15.75" customHeight="1">
      <c r="B77" s="2"/>
      <c r="C77" s="2" t="s">
        <v>66</v>
      </c>
      <c r="D77" s="8">
        <v>4.5</v>
      </c>
      <c r="E77" s="8">
        <v>3.5</v>
      </c>
      <c r="F77" s="8">
        <v>1</v>
      </c>
      <c r="G77" s="8">
        <v>1</v>
      </c>
      <c r="I77" s="2"/>
      <c r="J77" s="2" t="s">
        <v>66</v>
      </c>
      <c r="K77" s="24">
        <f t="shared" si="324"/>
        <v>8</v>
      </c>
      <c r="L77" s="24">
        <f t="shared" si="325"/>
        <v>2</v>
      </c>
      <c r="N77" s="24">
        <f t="shared" si="326"/>
        <v>80</v>
      </c>
      <c r="O77" s="24">
        <f t="shared" si="327"/>
        <v>20</v>
      </c>
    </row>
    <row r="78" spans="2:15" ht="15.75" customHeight="1">
      <c r="B78" s="2"/>
      <c r="C78" s="2" t="s">
        <v>65</v>
      </c>
      <c r="D78" s="8">
        <v>1</v>
      </c>
      <c r="E78" s="8">
        <v>1</v>
      </c>
      <c r="F78" s="8">
        <v>1</v>
      </c>
      <c r="G78" s="8">
        <v>0</v>
      </c>
      <c r="I78" s="2"/>
      <c r="J78" s="2" t="s">
        <v>65</v>
      </c>
      <c r="K78" s="24">
        <f t="shared" si="324"/>
        <v>2</v>
      </c>
      <c r="L78" s="24">
        <f t="shared" si="325"/>
        <v>1</v>
      </c>
      <c r="N78" s="24">
        <f t="shared" si="326"/>
        <v>66.666666666666671</v>
      </c>
      <c r="O78" s="24">
        <f t="shared" si="327"/>
        <v>33.333333333333336</v>
      </c>
    </row>
    <row r="79" spans="2:15" ht="15.75" customHeight="1">
      <c r="B79" s="2"/>
      <c r="C79" s="2" t="s">
        <v>67</v>
      </c>
      <c r="D79" s="8">
        <v>4</v>
      </c>
      <c r="E79" s="8">
        <v>3</v>
      </c>
      <c r="F79" s="8">
        <v>4.5</v>
      </c>
      <c r="G79" s="8">
        <v>5.5</v>
      </c>
      <c r="I79" s="2"/>
      <c r="J79" s="2" t="s">
        <v>67</v>
      </c>
      <c r="K79" s="24">
        <f t="shared" si="324"/>
        <v>7</v>
      </c>
      <c r="L79" s="24">
        <f t="shared" si="325"/>
        <v>10</v>
      </c>
      <c r="N79" s="24">
        <f t="shared" si="326"/>
        <v>41.176470588235297</v>
      </c>
      <c r="O79" s="24">
        <f t="shared" si="327"/>
        <v>58.823529411764703</v>
      </c>
    </row>
    <row r="80" spans="2:15" ht="15.75" customHeight="1">
      <c r="B80" s="2"/>
      <c r="C80" s="2" t="s">
        <v>68</v>
      </c>
      <c r="D80" s="8">
        <v>0.5</v>
      </c>
      <c r="E80" s="8">
        <v>2</v>
      </c>
      <c r="F80" s="8">
        <v>0</v>
      </c>
      <c r="G80" s="8">
        <v>0</v>
      </c>
      <c r="I80" s="2"/>
      <c r="J80" s="2" t="s">
        <v>68</v>
      </c>
      <c r="K80" s="24">
        <f t="shared" si="324"/>
        <v>2.5</v>
      </c>
      <c r="L80" s="24">
        <f t="shared" si="325"/>
        <v>0</v>
      </c>
      <c r="N80" s="24">
        <f t="shared" si="326"/>
        <v>100</v>
      </c>
      <c r="O80" s="24">
        <f t="shared" si="327"/>
        <v>0</v>
      </c>
    </row>
    <row r="81" spans="2:15" ht="15.75" customHeight="1">
      <c r="B81" s="2"/>
      <c r="C81" s="2" t="s">
        <v>12</v>
      </c>
      <c r="D81" s="8">
        <v>17</v>
      </c>
      <c r="E81" s="8">
        <v>16</v>
      </c>
      <c r="F81" s="8">
        <v>2.5</v>
      </c>
      <c r="G81" s="8">
        <v>2.5</v>
      </c>
      <c r="I81" s="2"/>
      <c r="J81" s="2" t="s">
        <v>12</v>
      </c>
      <c r="K81" s="24">
        <f t="shared" si="324"/>
        <v>33</v>
      </c>
      <c r="L81" s="24">
        <f t="shared" si="325"/>
        <v>5</v>
      </c>
      <c r="N81" s="24">
        <f t="shared" si="326"/>
        <v>86.84210526315789</v>
      </c>
      <c r="O81" s="24">
        <f t="shared" si="327"/>
        <v>13.157894736842104</v>
      </c>
    </row>
    <row r="82" spans="2:15" ht="15.75" customHeight="1"/>
    <row r="83" spans="2:15" ht="15.75" customHeight="1">
      <c r="B83" s="1"/>
      <c r="C83" s="1"/>
      <c r="D83" s="1" t="s">
        <v>0</v>
      </c>
      <c r="E83" s="1"/>
      <c r="F83" s="1" t="s">
        <v>1</v>
      </c>
      <c r="G83" s="1"/>
      <c r="I83" s="1"/>
      <c r="J83" s="1"/>
    </row>
    <row r="84" spans="2:15" ht="15.75" customHeight="1">
      <c r="B84" s="1" t="s">
        <v>16</v>
      </c>
      <c r="C84" s="1"/>
      <c r="D84" s="1" t="s">
        <v>3</v>
      </c>
      <c r="E84" s="1" t="s">
        <v>4</v>
      </c>
      <c r="F84" s="1" t="s">
        <v>3</v>
      </c>
      <c r="G84" s="1" t="s">
        <v>4</v>
      </c>
      <c r="I84" s="1" t="s">
        <v>16</v>
      </c>
      <c r="J84" s="1"/>
      <c r="K84" s="1" t="s">
        <v>0</v>
      </c>
      <c r="L84" s="1" t="s">
        <v>1</v>
      </c>
      <c r="N84" s="1" t="s">
        <v>0</v>
      </c>
      <c r="O84" s="1" t="s">
        <v>1</v>
      </c>
    </row>
    <row r="85" spans="2:15" ht="15.75" customHeight="1">
      <c r="B85" s="9" t="s">
        <v>37</v>
      </c>
      <c r="C85" s="2" t="s">
        <v>64</v>
      </c>
      <c r="D85" s="8">
        <v>14</v>
      </c>
      <c r="E85" s="8">
        <v>11</v>
      </c>
      <c r="F85" s="8">
        <v>12.5</v>
      </c>
      <c r="G85" s="8">
        <v>9</v>
      </c>
      <c r="I85" s="9" t="s">
        <v>37</v>
      </c>
      <c r="J85" s="2" t="s">
        <v>64</v>
      </c>
      <c r="K85" s="24">
        <f t="shared" ref="K85:K91" si="328">D85+E85</f>
        <v>25</v>
      </c>
      <c r="L85" s="24">
        <f t="shared" ref="L85:L91" si="329">F85+G85</f>
        <v>21.5</v>
      </c>
      <c r="N85" s="24">
        <f t="shared" ref="N85:N88" si="330">K85*100/(L85+K85)</f>
        <v>53.763440860215056</v>
      </c>
      <c r="O85" s="24">
        <f t="shared" ref="O85:O88" si="331">L85*100/(K85+L85)</f>
        <v>46.236559139784944</v>
      </c>
    </row>
    <row r="86" spans="2:15" ht="15.75" customHeight="1">
      <c r="B86" s="2"/>
      <c r="C86" s="2" t="s">
        <v>63</v>
      </c>
      <c r="D86" s="8">
        <v>0.5</v>
      </c>
      <c r="E86" s="8">
        <v>0.5</v>
      </c>
      <c r="F86" s="8">
        <v>0.5</v>
      </c>
      <c r="G86" s="8">
        <v>0.5</v>
      </c>
      <c r="I86" s="2"/>
      <c r="J86" s="2" t="s">
        <v>63</v>
      </c>
      <c r="K86" s="24">
        <f t="shared" si="328"/>
        <v>1</v>
      </c>
      <c r="L86" s="24">
        <f t="shared" si="329"/>
        <v>1</v>
      </c>
      <c r="N86" s="24">
        <f t="shared" si="330"/>
        <v>50</v>
      </c>
      <c r="O86" s="24">
        <f t="shared" si="331"/>
        <v>50</v>
      </c>
    </row>
    <row r="87" spans="2:15" ht="15.75" customHeight="1">
      <c r="B87" s="2"/>
      <c r="C87" s="2" t="s">
        <v>66</v>
      </c>
      <c r="D87" s="8">
        <v>5</v>
      </c>
      <c r="E87" s="8">
        <v>2.5</v>
      </c>
      <c r="F87" s="8">
        <v>0.5</v>
      </c>
      <c r="G87" s="8">
        <v>0.5</v>
      </c>
      <c r="I87" s="2"/>
      <c r="J87" s="2" t="s">
        <v>66</v>
      </c>
      <c r="K87" s="24">
        <f t="shared" si="328"/>
        <v>7.5</v>
      </c>
      <c r="L87" s="24">
        <f t="shared" si="329"/>
        <v>1</v>
      </c>
      <c r="N87" s="24">
        <f t="shared" si="330"/>
        <v>88.235294117647058</v>
      </c>
      <c r="O87" s="24">
        <f t="shared" si="331"/>
        <v>11.764705882352942</v>
      </c>
    </row>
    <row r="88" spans="2:15" ht="15.75" customHeight="1">
      <c r="B88" s="2"/>
      <c r="C88" s="2" t="s">
        <v>65</v>
      </c>
      <c r="D88" s="8">
        <v>1</v>
      </c>
      <c r="E88" s="8">
        <v>0.5</v>
      </c>
      <c r="F88" s="8">
        <v>0</v>
      </c>
      <c r="G88" s="8">
        <v>0</v>
      </c>
      <c r="I88" s="2"/>
      <c r="J88" s="2" t="s">
        <v>65</v>
      </c>
      <c r="K88" s="24">
        <f t="shared" si="328"/>
        <v>1.5</v>
      </c>
      <c r="L88" s="24">
        <f t="shared" si="329"/>
        <v>0</v>
      </c>
      <c r="N88" s="24">
        <f t="shared" si="330"/>
        <v>100</v>
      </c>
      <c r="O88" s="24">
        <f t="shared" si="331"/>
        <v>0</v>
      </c>
    </row>
    <row r="89" spans="2:15" ht="15.75" customHeight="1">
      <c r="B89" s="2"/>
      <c r="C89" s="2" t="s">
        <v>67</v>
      </c>
      <c r="D89" s="8">
        <v>0</v>
      </c>
      <c r="E89" s="8">
        <v>0</v>
      </c>
      <c r="F89" s="8">
        <v>0</v>
      </c>
      <c r="G89" s="8">
        <v>0</v>
      </c>
      <c r="I89" s="2"/>
      <c r="J89" s="2" t="s">
        <v>67</v>
      </c>
      <c r="K89" s="24">
        <f t="shared" si="328"/>
        <v>0</v>
      </c>
      <c r="L89" s="24">
        <f t="shared" si="329"/>
        <v>0</v>
      </c>
      <c r="N89" s="24"/>
      <c r="O89" s="24"/>
    </row>
    <row r="90" spans="2:15" ht="15.75" customHeight="1">
      <c r="B90" s="2"/>
      <c r="C90" s="2" t="s">
        <v>68</v>
      </c>
      <c r="D90" s="8">
        <v>1</v>
      </c>
      <c r="E90" s="8">
        <v>0</v>
      </c>
      <c r="F90" s="8">
        <v>0</v>
      </c>
      <c r="G90" s="8">
        <v>0</v>
      </c>
      <c r="I90" s="2"/>
      <c r="J90" s="2" t="s">
        <v>68</v>
      </c>
      <c r="K90" s="24">
        <f t="shared" si="328"/>
        <v>1</v>
      </c>
      <c r="L90" s="24">
        <f t="shared" si="329"/>
        <v>0</v>
      </c>
      <c r="N90" s="24">
        <f t="shared" ref="N90:N91" si="332">K90*100/(L90+K90)</f>
        <v>100</v>
      </c>
      <c r="O90" s="24">
        <f t="shared" ref="O90:O91" si="333">L90*100/(K90+L90)</f>
        <v>0</v>
      </c>
    </row>
    <row r="91" spans="2:15" ht="15.75" customHeight="1">
      <c r="B91" s="2"/>
      <c r="C91" s="2" t="s">
        <v>12</v>
      </c>
      <c r="D91" s="8">
        <v>25.5</v>
      </c>
      <c r="E91" s="8">
        <v>31.5</v>
      </c>
      <c r="F91" s="8">
        <v>6.5</v>
      </c>
      <c r="G91" s="8">
        <v>3</v>
      </c>
      <c r="I91" s="2"/>
      <c r="J91" s="2" t="s">
        <v>12</v>
      </c>
      <c r="K91" s="24">
        <f t="shared" si="328"/>
        <v>57</v>
      </c>
      <c r="L91" s="24">
        <f t="shared" si="329"/>
        <v>9.5</v>
      </c>
      <c r="N91" s="24">
        <f t="shared" si="332"/>
        <v>85.714285714285708</v>
      </c>
      <c r="O91" s="24">
        <f t="shared" si="333"/>
        <v>14.285714285714286</v>
      </c>
    </row>
    <row r="92" spans="2:15" ht="15.75" customHeight="1"/>
    <row r="93" spans="2:15" ht="15.75" customHeight="1">
      <c r="B93" s="1"/>
      <c r="C93" s="1"/>
      <c r="D93" s="1" t="s">
        <v>0</v>
      </c>
      <c r="E93" s="1"/>
      <c r="F93" s="1" t="s">
        <v>1</v>
      </c>
      <c r="G93" s="1"/>
      <c r="I93" s="1"/>
      <c r="J93" s="1"/>
    </row>
    <row r="94" spans="2:15" ht="15.75" customHeight="1">
      <c r="B94" s="1" t="s">
        <v>16</v>
      </c>
      <c r="C94" s="1"/>
      <c r="D94" s="1" t="s">
        <v>3</v>
      </c>
      <c r="E94" s="1" t="s">
        <v>4</v>
      </c>
      <c r="F94" s="1" t="s">
        <v>3</v>
      </c>
      <c r="G94" s="1" t="s">
        <v>4</v>
      </c>
      <c r="I94" s="1" t="s">
        <v>16</v>
      </c>
      <c r="J94" s="1"/>
      <c r="K94" s="1" t="s">
        <v>0</v>
      </c>
      <c r="L94" s="1" t="s">
        <v>1</v>
      </c>
      <c r="N94" s="1" t="s">
        <v>0</v>
      </c>
      <c r="O94" s="1" t="s">
        <v>1</v>
      </c>
    </row>
    <row r="95" spans="2:15" ht="15.75" customHeight="1">
      <c r="B95" s="9" t="s">
        <v>50</v>
      </c>
      <c r="C95" s="2" t="s">
        <v>64</v>
      </c>
      <c r="D95" s="8">
        <v>20.000000000000004</v>
      </c>
      <c r="E95" s="8">
        <v>15.666666666666666</v>
      </c>
      <c r="F95" s="8">
        <v>9.6666666666666661</v>
      </c>
      <c r="G95" s="8">
        <v>11.333333333333332</v>
      </c>
      <c r="I95" s="9" t="s">
        <v>50</v>
      </c>
      <c r="J95" s="2" t="s">
        <v>64</v>
      </c>
      <c r="K95" s="24">
        <f t="shared" ref="K95:K101" si="334">D95+E95</f>
        <v>35.666666666666671</v>
      </c>
      <c r="L95" s="24">
        <f t="shared" ref="L95:L101" si="335">F95+G95</f>
        <v>21</v>
      </c>
      <c r="N95" s="24">
        <f t="shared" ref="N95:N101" si="336">K95*100/(L95+K95)</f>
        <v>62.941176470588232</v>
      </c>
      <c r="O95" s="24">
        <f t="shared" ref="O95:O101" si="337">L95*100/(K95+L95)</f>
        <v>37.058823529411761</v>
      </c>
    </row>
    <row r="96" spans="2:15" ht="15.75" customHeight="1">
      <c r="B96" s="2"/>
      <c r="C96" s="2" t="s">
        <v>63</v>
      </c>
      <c r="D96" s="8">
        <v>3.333333333333333</v>
      </c>
      <c r="E96" s="8">
        <v>0.66666666666666674</v>
      </c>
      <c r="F96" s="8">
        <v>1</v>
      </c>
      <c r="G96" s="8">
        <v>0</v>
      </c>
      <c r="I96" s="2"/>
      <c r="J96" s="2" t="s">
        <v>63</v>
      </c>
      <c r="K96" s="24">
        <f t="shared" si="334"/>
        <v>4</v>
      </c>
      <c r="L96" s="24">
        <f t="shared" si="335"/>
        <v>1</v>
      </c>
      <c r="N96" s="24">
        <f t="shared" si="336"/>
        <v>80</v>
      </c>
      <c r="O96" s="24">
        <f t="shared" si="337"/>
        <v>20</v>
      </c>
    </row>
    <row r="97" spans="2:15" ht="15.75" customHeight="1">
      <c r="B97" s="2"/>
      <c r="C97" s="2" t="s">
        <v>66</v>
      </c>
      <c r="D97" s="8">
        <v>10</v>
      </c>
      <c r="E97" s="8">
        <v>11.666666666666666</v>
      </c>
      <c r="F97" s="8">
        <v>1</v>
      </c>
      <c r="G97" s="8">
        <v>2</v>
      </c>
      <c r="I97" s="2"/>
      <c r="J97" s="2" t="s">
        <v>66</v>
      </c>
      <c r="K97" s="24">
        <f t="shared" si="334"/>
        <v>21.666666666666664</v>
      </c>
      <c r="L97" s="24">
        <f t="shared" si="335"/>
        <v>3</v>
      </c>
      <c r="N97" s="24">
        <f t="shared" si="336"/>
        <v>87.837837837837839</v>
      </c>
      <c r="O97" s="24">
        <f t="shared" si="337"/>
        <v>12.162162162162163</v>
      </c>
    </row>
    <row r="98" spans="2:15" ht="15.75" customHeight="1">
      <c r="B98" s="2"/>
      <c r="C98" s="2" t="s">
        <v>65</v>
      </c>
      <c r="D98" s="8">
        <v>0.66666666666666674</v>
      </c>
      <c r="E98" s="8">
        <v>0</v>
      </c>
      <c r="F98" s="8">
        <v>0</v>
      </c>
      <c r="G98" s="8">
        <v>0</v>
      </c>
      <c r="I98" s="2"/>
      <c r="J98" s="2" t="s">
        <v>65</v>
      </c>
      <c r="K98" s="24">
        <f t="shared" si="334"/>
        <v>0.66666666666666674</v>
      </c>
      <c r="L98" s="24">
        <f t="shared" si="335"/>
        <v>0</v>
      </c>
      <c r="N98" s="24">
        <f t="shared" si="336"/>
        <v>100</v>
      </c>
      <c r="O98" s="24">
        <f t="shared" si="337"/>
        <v>0</v>
      </c>
    </row>
    <row r="99" spans="2:15" ht="15.75" customHeight="1">
      <c r="B99" s="2"/>
      <c r="C99" s="2" t="s">
        <v>67</v>
      </c>
      <c r="D99" s="8">
        <v>1.3333333333333335</v>
      </c>
      <c r="E99" s="8">
        <v>0.66666666666666674</v>
      </c>
      <c r="F99" s="8">
        <v>0.33333333333333331</v>
      </c>
      <c r="G99" s="8">
        <v>0.33333333333333331</v>
      </c>
      <c r="I99" s="2"/>
      <c r="J99" s="2" t="s">
        <v>67</v>
      </c>
      <c r="K99" s="24">
        <f t="shared" si="334"/>
        <v>2</v>
      </c>
      <c r="L99" s="24">
        <f t="shared" si="335"/>
        <v>0.66666666666666663</v>
      </c>
      <c r="N99" s="24">
        <f t="shared" si="336"/>
        <v>75</v>
      </c>
      <c r="O99" s="24">
        <f t="shared" si="337"/>
        <v>24.999999999999996</v>
      </c>
    </row>
    <row r="100" spans="2:15" ht="15.75" customHeight="1">
      <c r="B100" s="2"/>
      <c r="C100" s="2" t="s">
        <v>68</v>
      </c>
      <c r="D100" s="8">
        <v>1</v>
      </c>
      <c r="E100" s="8">
        <v>0.33333333333333331</v>
      </c>
      <c r="F100" s="8">
        <v>0</v>
      </c>
      <c r="G100" s="8">
        <v>0</v>
      </c>
      <c r="I100" s="2"/>
      <c r="J100" s="2" t="s">
        <v>68</v>
      </c>
      <c r="K100" s="24">
        <f t="shared" si="334"/>
        <v>1.3333333333333333</v>
      </c>
      <c r="L100" s="24">
        <f t="shared" si="335"/>
        <v>0</v>
      </c>
      <c r="N100" s="24">
        <f t="shared" si="336"/>
        <v>99.999999999999986</v>
      </c>
      <c r="O100" s="24">
        <f t="shared" si="337"/>
        <v>0</v>
      </c>
    </row>
    <row r="101" spans="2:15" ht="15.75" customHeight="1">
      <c r="B101" s="2"/>
      <c r="C101" s="2" t="s">
        <v>12</v>
      </c>
      <c r="D101" s="8">
        <v>2.333333333333333</v>
      </c>
      <c r="E101" s="8">
        <v>2.6666666666666661</v>
      </c>
      <c r="F101" s="8">
        <v>1</v>
      </c>
      <c r="G101" s="8">
        <v>0.66666666666666652</v>
      </c>
      <c r="I101" s="2"/>
      <c r="J101" s="2" t="s">
        <v>12</v>
      </c>
      <c r="K101" s="24">
        <f t="shared" si="334"/>
        <v>4.9999999999999991</v>
      </c>
      <c r="L101" s="24">
        <f t="shared" si="335"/>
        <v>1.6666666666666665</v>
      </c>
      <c r="N101" s="24">
        <f t="shared" si="336"/>
        <v>74.999999999999986</v>
      </c>
      <c r="O101" s="24">
        <f t="shared" si="337"/>
        <v>25</v>
      </c>
    </row>
    <row r="102" spans="2:15" ht="15.75" customHeight="1"/>
    <row r="103" spans="2:15" ht="15.75" customHeight="1">
      <c r="B103" s="1"/>
      <c r="C103" s="1"/>
      <c r="D103" s="1" t="s">
        <v>0</v>
      </c>
      <c r="E103" s="1"/>
      <c r="F103" s="1" t="s">
        <v>1</v>
      </c>
      <c r="G103" s="1"/>
      <c r="I103" s="1"/>
      <c r="J103" s="1"/>
    </row>
    <row r="104" spans="2:15" ht="15.75" customHeight="1">
      <c r="B104" s="1" t="s">
        <v>16</v>
      </c>
      <c r="C104" s="1"/>
      <c r="D104" s="1" t="s">
        <v>3</v>
      </c>
      <c r="E104" s="1" t="s">
        <v>4</v>
      </c>
      <c r="F104" s="1" t="s">
        <v>3</v>
      </c>
      <c r="G104" s="1" t="s">
        <v>4</v>
      </c>
      <c r="I104" s="1" t="s">
        <v>16</v>
      </c>
      <c r="J104" s="1"/>
      <c r="K104" s="1" t="s">
        <v>0</v>
      </c>
      <c r="L104" s="1" t="s">
        <v>1</v>
      </c>
      <c r="N104" s="1" t="s">
        <v>0</v>
      </c>
      <c r="O104" s="1" t="s">
        <v>1</v>
      </c>
    </row>
    <row r="105" spans="2:15" ht="15.75" customHeight="1">
      <c r="B105" s="9" t="s">
        <v>51</v>
      </c>
      <c r="C105" s="2" t="s">
        <v>64</v>
      </c>
      <c r="D105" s="8">
        <v>6.5</v>
      </c>
      <c r="E105" s="8">
        <v>11</v>
      </c>
      <c r="F105" s="8">
        <v>12.5</v>
      </c>
      <c r="G105" s="8">
        <v>11.5</v>
      </c>
      <c r="I105" s="9" t="s">
        <v>51</v>
      </c>
      <c r="J105" s="2" t="s">
        <v>64</v>
      </c>
      <c r="K105" s="24">
        <f t="shared" ref="K105:K111" si="338">D105+E105</f>
        <v>17.5</v>
      </c>
      <c r="L105" s="24">
        <f t="shared" ref="L105:L111" si="339">F105+G105</f>
        <v>24</v>
      </c>
      <c r="N105" s="24">
        <f t="shared" ref="N105:N111" si="340">K105*100/(L105+K105)</f>
        <v>42.168674698795179</v>
      </c>
      <c r="O105" s="24">
        <f t="shared" ref="O105:O111" si="341">L105*100/(K105+L105)</f>
        <v>57.831325301204821</v>
      </c>
    </row>
    <row r="106" spans="2:15" ht="15.75" customHeight="1">
      <c r="B106" s="2"/>
      <c r="C106" s="2" t="s">
        <v>63</v>
      </c>
      <c r="D106" s="8">
        <v>10</v>
      </c>
      <c r="E106" s="8">
        <v>4.5</v>
      </c>
      <c r="F106" s="8">
        <v>3</v>
      </c>
      <c r="G106" s="8">
        <v>1.5</v>
      </c>
      <c r="I106" s="2"/>
      <c r="J106" s="2" t="s">
        <v>63</v>
      </c>
      <c r="K106" s="24">
        <f t="shared" si="338"/>
        <v>14.5</v>
      </c>
      <c r="L106" s="24">
        <f t="shared" si="339"/>
        <v>4.5</v>
      </c>
      <c r="N106" s="24">
        <f t="shared" si="340"/>
        <v>76.315789473684205</v>
      </c>
      <c r="O106" s="24">
        <f t="shared" si="341"/>
        <v>23.684210526315791</v>
      </c>
    </row>
    <row r="107" spans="2:15" ht="15.75" customHeight="1">
      <c r="B107" s="2"/>
      <c r="C107" s="2" t="s">
        <v>66</v>
      </c>
      <c r="D107" s="8">
        <v>6</v>
      </c>
      <c r="E107" s="8">
        <v>5.5</v>
      </c>
      <c r="F107" s="8">
        <v>1</v>
      </c>
      <c r="G107" s="8">
        <v>0.5</v>
      </c>
      <c r="I107" s="2"/>
      <c r="J107" s="2" t="s">
        <v>66</v>
      </c>
      <c r="K107" s="24">
        <f t="shared" si="338"/>
        <v>11.5</v>
      </c>
      <c r="L107" s="24">
        <f t="shared" si="339"/>
        <v>1.5</v>
      </c>
      <c r="N107" s="24">
        <f t="shared" si="340"/>
        <v>88.461538461538467</v>
      </c>
      <c r="O107" s="24">
        <f t="shared" si="341"/>
        <v>11.538461538461538</v>
      </c>
    </row>
    <row r="108" spans="2:15" ht="15.75" customHeight="1">
      <c r="B108" s="2"/>
      <c r="C108" s="2" t="s">
        <v>65</v>
      </c>
      <c r="D108" s="8">
        <v>5</v>
      </c>
      <c r="E108" s="8">
        <v>2.5</v>
      </c>
      <c r="F108" s="8">
        <v>0.5</v>
      </c>
      <c r="G108" s="8">
        <v>0</v>
      </c>
      <c r="I108" s="2"/>
      <c r="J108" s="2" t="s">
        <v>65</v>
      </c>
      <c r="K108" s="24">
        <f t="shared" si="338"/>
        <v>7.5</v>
      </c>
      <c r="L108" s="24">
        <f t="shared" si="339"/>
        <v>0.5</v>
      </c>
      <c r="N108" s="24">
        <f t="shared" si="340"/>
        <v>93.75</v>
      </c>
      <c r="O108" s="24">
        <f t="shared" si="341"/>
        <v>6.25</v>
      </c>
    </row>
    <row r="109" spans="2:15" ht="15.75" customHeight="1">
      <c r="B109" s="2"/>
      <c r="C109" s="2" t="s">
        <v>67</v>
      </c>
      <c r="D109" s="8">
        <v>2.5</v>
      </c>
      <c r="E109" s="8">
        <v>1</v>
      </c>
      <c r="F109" s="8">
        <v>2</v>
      </c>
      <c r="G109" s="8">
        <v>1</v>
      </c>
      <c r="I109" s="2"/>
      <c r="J109" s="2" t="s">
        <v>67</v>
      </c>
      <c r="K109" s="24">
        <f t="shared" si="338"/>
        <v>3.5</v>
      </c>
      <c r="L109" s="24">
        <f t="shared" si="339"/>
        <v>3</v>
      </c>
      <c r="N109" s="24">
        <f t="shared" si="340"/>
        <v>53.846153846153847</v>
      </c>
      <c r="O109" s="24">
        <f t="shared" si="341"/>
        <v>46.153846153846153</v>
      </c>
    </row>
    <row r="110" spans="2:15" ht="15.75" customHeight="1">
      <c r="B110" s="2"/>
      <c r="C110" s="2" t="s">
        <v>68</v>
      </c>
      <c r="D110" s="8">
        <v>2.5</v>
      </c>
      <c r="E110" s="8">
        <v>0.5</v>
      </c>
      <c r="F110" s="8">
        <v>0</v>
      </c>
      <c r="G110" s="8">
        <v>0</v>
      </c>
      <c r="I110" s="2"/>
      <c r="J110" s="2" t="s">
        <v>68</v>
      </c>
      <c r="K110" s="24">
        <f t="shared" si="338"/>
        <v>3</v>
      </c>
      <c r="L110" s="24">
        <f t="shared" si="339"/>
        <v>0</v>
      </c>
      <c r="N110" s="24">
        <f t="shared" si="340"/>
        <v>100</v>
      </c>
      <c r="O110" s="24">
        <f t="shared" si="341"/>
        <v>0</v>
      </c>
    </row>
    <row r="111" spans="2:15" ht="15.75" customHeight="1">
      <c r="B111" s="2"/>
      <c r="C111" s="2" t="s">
        <v>12</v>
      </c>
      <c r="D111" s="8">
        <v>10</v>
      </c>
      <c r="E111" s="8">
        <v>18.5</v>
      </c>
      <c r="F111" s="8">
        <v>3</v>
      </c>
      <c r="G111" s="8">
        <v>4.5</v>
      </c>
      <c r="I111" s="2"/>
      <c r="J111" s="2" t="s">
        <v>12</v>
      </c>
      <c r="K111" s="24">
        <f t="shared" si="338"/>
        <v>28.5</v>
      </c>
      <c r="L111" s="24">
        <f t="shared" si="339"/>
        <v>7.5</v>
      </c>
      <c r="N111" s="24">
        <f t="shared" si="340"/>
        <v>79.166666666666671</v>
      </c>
      <c r="O111" s="24">
        <f t="shared" si="341"/>
        <v>20.833333333333332</v>
      </c>
    </row>
    <row r="112" spans="2:15" ht="15.75" customHeight="1"/>
    <row r="113" spans="2:15" ht="15.75" customHeight="1">
      <c r="B113" s="1"/>
      <c r="C113" s="1"/>
      <c r="D113" s="1" t="s">
        <v>0</v>
      </c>
      <c r="E113" s="1"/>
      <c r="F113" s="1" t="s">
        <v>1</v>
      </c>
      <c r="G113" s="1"/>
      <c r="I113" s="1"/>
      <c r="J113" s="1"/>
    </row>
    <row r="114" spans="2:15" ht="15.75" customHeight="1">
      <c r="B114" s="1" t="s">
        <v>16</v>
      </c>
      <c r="C114" s="1"/>
      <c r="D114" s="1" t="s">
        <v>3</v>
      </c>
      <c r="E114" s="1" t="s">
        <v>4</v>
      </c>
      <c r="F114" s="1" t="s">
        <v>3</v>
      </c>
      <c r="G114" s="1" t="s">
        <v>4</v>
      </c>
      <c r="I114" s="1" t="s">
        <v>16</v>
      </c>
      <c r="J114" s="1"/>
      <c r="K114" s="1" t="s">
        <v>0</v>
      </c>
      <c r="L114" s="1" t="s">
        <v>1</v>
      </c>
      <c r="N114" s="1" t="s">
        <v>0</v>
      </c>
      <c r="O114" s="1" t="s">
        <v>1</v>
      </c>
    </row>
    <row r="115" spans="2:15" ht="15.75" customHeight="1">
      <c r="B115" s="9" t="s">
        <v>52</v>
      </c>
      <c r="C115" s="2" t="s">
        <v>64</v>
      </c>
      <c r="D115" s="8">
        <v>9.5</v>
      </c>
      <c r="E115" s="8">
        <v>6</v>
      </c>
      <c r="F115" s="8">
        <v>5.5</v>
      </c>
      <c r="G115" s="8">
        <v>7.5</v>
      </c>
      <c r="I115" s="9" t="s">
        <v>52</v>
      </c>
      <c r="J115" s="2" t="s">
        <v>64</v>
      </c>
      <c r="K115" s="24">
        <f t="shared" ref="K115:K121" si="342">D115+E115</f>
        <v>15.5</v>
      </c>
      <c r="L115" s="24">
        <f t="shared" ref="L115:L121" si="343">F115+G115</f>
        <v>13</v>
      </c>
      <c r="N115" s="24">
        <f t="shared" ref="N115:N121" si="344">K115*100/(L115+K115)</f>
        <v>54.385964912280699</v>
      </c>
      <c r="O115" s="24">
        <f t="shared" ref="O115:O121" si="345">L115*100/(K115+L115)</f>
        <v>45.614035087719301</v>
      </c>
    </row>
    <row r="116" spans="2:15" ht="15.75" customHeight="1">
      <c r="B116" s="2"/>
      <c r="C116" s="2" t="s">
        <v>63</v>
      </c>
      <c r="D116" s="8">
        <v>5.5</v>
      </c>
      <c r="E116" s="8">
        <v>1.5</v>
      </c>
      <c r="F116" s="8">
        <v>0.5</v>
      </c>
      <c r="G116" s="8">
        <v>-0.5</v>
      </c>
      <c r="I116" s="2"/>
      <c r="J116" s="2" t="s">
        <v>63</v>
      </c>
      <c r="K116" s="24">
        <f t="shared" si="342"/>
        <v>7</v>
      </c>
      <c r="L116" s="24">
        <f t="shared" si="343"/>
        <v>0</v>
      </c>
      <c r="N116" s="24">
        <f t="shared" si="344"/>
        <v>100</v>
      </c>
      <c r="O116" s="24">
        <f t="shared" si="345"/>
        <v>0</v>
      </c>
    </row>
    <row r="117" spans="2:15" ht="15.75" customHeight="1">
      <c r="B117" s="2"/>
      <c r="C117" s="2" t="s">
        <v>66</v>
      </c>
      <c r="D117" s="8">
        <v>5</v>
      </c>
      <c r="E117" s="8">
        <v>7</v>
      </c>
      <c r="F117" s="8">
        <v>0</v>
      </c>
      <c r="G117" s="8">
        <v>2</v>
      </c>
      <c r="I117" s="2"/>
      <c r="J117" s="2" t="s">
        <v>66</v>
      </c>
      <c r="K117" s="24">
        <f t="shared" si="342"/>
        <v>12</v>
      </c>
      <c r="L117" s="24">
        <f t="shared" si="343"/>
        <v>2</v>
      </c>
      <c r="N117" s="24">
        <f t="shared" si="344"/>
        <v>85.714285714285708</v>
      </c>
      <c r="O117" s="24">
        <f t="shared" si="345"/>
        <v>14.285714285714286</v>
      </c>
    </row>
    <row r="118" spans="2:15" ht="15.75" customHeight="1">
      <c r="B118" s="2"/>
      <c r="C118" s="2" t="s">
        <v>65</v>
      </c>
      <c r="D118" s="8">
        <v>3</v>
      </c>
      <c r="E118" s="8">
        <v>1.5</v>
      </c>
      <c r="F118" s="8">
        <v>0.5</v>
      </c>
      <c r="G118" s="8">
        <v>0.5</v>
      </c>
      <c r="I118" s="2"/>
      <c r="J118" s="2" t="s">
        <v>65</v>
      </c>
      <c r="K118" s="24">
        <f t="shared" si="342"/>
        <v>4.5</v>
      </c>
      <c r="L118" s="24">
        <f t="shared" si="343"/>
        <v>1</v>
      </c>
      <c r="N118" s="24">
        <f t="shared" si="344"/>
        <v>81.818181818181813</v>
      </c>
      <c r="O118" s="24">
        <f t="shared" si="345"/>
        <v>18.181818181818183</v>
      </c>
    </row>
    <row r="119" spans="2:15" ht="15.75" customHeight="1">
      <c r="B119" s="2"/>
      <c r="C119" s="2" t="s">
        <v>67</v>
      </c>
      <c r="D119" s="8">
        <v>2</v>
      </c>
      <c r="E119" s="8">
        <v>0</v>
      </c>
      <c r="F119" s="8">
        <v>1</v>
      </c>
      <c r="G119" s="8">
        <v>1</v>
      </c>
      <c r="I119" s="2"/>
      <c r="J119" s="2" t="s">
        <v>67</v>
      </c>
      <c r="K119" s="24">
        <f t="shared" si="342"/>
        <v>2</v>
      </c>
      <c r="L119" s="24">
        <f t="shared" si="343"/>
        <v>2</v>
      </c>
      <c r="N119" s="24">
        <f t="shared" si="344"/>
        <v>50</v>
      </c>
      <c r="O119" s="24">
        <f t="shared" si="345"/>
        <v>50</v>
      </c>
    </row>
    <row r="120" spans="2:15" ht="15.75" customHeight="1">
      <c r="B120" s="2"/>
      <c r="C120" s="2" t="s">
        <v>68</v>
      </c>
      <c r="D120" s="8">
        <v>1</v>
      </c>
      <c r="E120" s="8">
        <v>0.5</v>
      </c>
      <c r="F120" s="8">
        <v>2</v>
      </c>
      <c r="G120" s="8">
        <v>0.5</v>
      </c>
      <c r="I120" s="2"/>
      <c r="J120" s="2" t="s">
        <v>68</v>
      </c>
      <c r="K120" s="24">
        <f t="shared" si="342"/>
        <v>1.5</v>
      </c>
      <c r="L120" s="24">
        <f t="shared" si="343"/>
        <v>2.5</v>
      </c>
      <c r="N120" s="24">
        <f t="shared" si="344"/>
        <v>37.5</v>
      </c>
      <c r="O120" s="24">
        <f t="shared" si="345"/>
        <v>62.5</v>
      </c>
    </row>
    <row r="121" spans="2:15" ht="15.75" customHeight="1">
      <c r="B121" s="2"/>
      <c r="C121" s="2" t="s">
        <v>12</v>
      </c>
      <c r="D121" s="8">
        <v>14.5</v>
      </c>
      <c r="E121" s="8">
        <v>19.5</v>
      </c>
      <c r="F121" s="8">
        <v>2.5</v>
      </c>
      <c r="G121" s="8">
        <v>1</v>
      </c>
      <c r="I121" s="2"/>
      <c r="J121" s="2" t="s">
        <v>12</v>
      </c>
      <c r="K121" s="24">
        <f t="shared" si="342"/>
        <v>34</v>
      </c>
      <c r="L121" s="24">
        <f t="shared" si="343"/>
        <v>3.5</v>
      </c>
      <c r="N121" s="24">
        <f t="shared" si="344"/>
        <v>90.666666666666671</v>
      </c>
      <c r="O121" s="24">
        <f t="shared" si="345"/>
        <v>9.3333333333333339</v>
      </c>
    </row>
    <row r="122" spans="2:15" ht="15.75" customHeight="1"/>
    <row r="123" spans="2:15" ht="15.75" customHeight="1">
      <c r="B123" s="1"/>
      <c r="C123" s="1"/>
      <c r="D123" s="1" t="s">
        <v>0</v>
      </c>
      <c r="E123" s="1"/>
      <c r="F123" s="1" t="s">
        <v>1</v>
      </c>
      <c r="G123" s="1"/>
      <c r="I123" s="1"/>
      <c r="J123" s="1"/>
    </row>
    <row r="124" spans="2:15" ht="15.75" customHeight="1">
      <c r="B124" s="1" t="s">
        <v>13</v>
      </c>
      <c r="C124" s="1"/>
      <c r="D124" s="1" t="s">
        <v>3</v>
      </c>
      <c r="E124" s="1" t="s">
        <v>4</v>
      </c>
      <c r="F124" s="1" t="s">
        <v>3</v>
      </c>
      <c r="G124" s="1" t="s">
        <v>4</v>
      </c>
      <c r="I124" s="1" t="s">
        <v>13</v>
      </c>
      <c r="J124" s="1"/>
      <c r="K124" s="1" t="s">
        <v>0</v>
      </c>
      <c r="L124" s="1" t="s">
        <v>1</v>
      </c>
      <c r="N124" s="1" t="s">
        <v>0</v>
      </c>
      <c r="O124" s="1" t="s">
        <v>1</v>
      </c>
    </row>
    <row r="125" spans="2:15" ht="15.75" customHeight="1">
      <c r="B125" s="7" t="s">
        <v>14</v>
      </c>
      <c r="C125" s="2" t="s">
        <v>64</v>
      </c>
      <c r="D125" s="8">
        <v>21</v>
      </c>
      <c r="E125" s="21">
        <v>43</v>
      </c>
      <c r="F125" s="8">
        <v>4</v>
      </c>
      <c r="G125" s="8">
        <v>0</v>
      </c>
      <c r="I125" s="7" t="s">
        <v>14</v>
      </c>
      <c r="J125" s="2" t="s">
        <v>64</v>
      </c>
      <c r="K125" s="24">
        <f t="shared" ref="K125:K131" si="346">D125+E125</f>
        <v>64</v>
      </c>
      <c r="L125" s="24">
        <f t="shared" ref="L125:L131" si="347">F125+G125</f>
        <v>4</v>
      </c>
      <c r="N125" s="24">
        <f t="shared" ref="N125:N131" si="348">K125*100/(L125+K125)</f>
        <v>94.117647058823536</v>
      </c>
      <c r="O125" s="24">
        <f t="shared" ref="O125:O131" si="349">L125*100/(K125+L125)</f>
        <v>5.882352941176471</v>
      </c>
    </row>
    <row r="126" spans="2:15" ht="15.75" customHeight="1">
      <c r="B126" s="2"/>
      <c r="C126" s="2" t="s">
        <v>70</v>
      </c>
      <c r="D126" s="21">
        <v>11</v>
      </c>
      <c r="E126" s="8">
        <v>0</v>
      </c>
      <c r="F126" s="8">
        <v>0</v>
      </c>
      <c r="G126" s="8">
        <v>0</v>
      </c>
      <c r="I126" s="2"/>
      <c r="J126" s="2" t="s">
        <v>70</v>
      </c>
      <c r="K126" s="24">
        <f t="shared" si="346"/>
        <v>11</v>
      </c>
      <c r="L126" s="24">
        <f t="shared" si="347"/>
        <v>0</v>
      </c>
      <c r="N126" s="24">
        <f t="shared" si="348"/>
        <v>100</v>
      </c>
      <c r="O126" s="24">
        <f t="shared" si="349"/>
        <v>0</v>
      </c>
    </row>
    <row r="127" spans="2:15" ht="15.75" customHeight="1">
      <c r="B127" s="2"/>
      <c r="C127" s="2" t="s">
        <v>66</v>
      </c>
      <c r="D127" s="8">
        <v>3</v>
      </c>
      <c r="E127" s="8">
        <v>8</v>
      </c>
      <c r="F127" s="8">
        <v>0</v>
      </c>
      <c r="G127" s="8">
        <v>0</v>
      </c>
      <c r="I127" s="2"/>
      <c r="J127" s="2" t="s">
        <v>66</v>
      </c>
      <c r="K127" s="24">
        <f t="shared" si="346"/>
        <v>11</v>
      </c>
      <c r="L127" s="24">
        <f t="shared" si="347"/>
        <v>0</v>
      </c>
      <c r="N127" s="24">
        <f t="shared" si="348"/>
        <v>100</v>
      </c>
      <c r="O127" s="24">
        <f t="shared" si="349"/>
        <v>0</v>
      </c>
    </row>
    <row r="128" spans="2:15" ht="15.75" customHeight="1">
      <c r="B128" s="2"/>
      <c r="C128" s="2" t="s">
        <v>71</v>
      </c>
      <c r="D128" s="8">
        <v>9</v>
      </c>
      <c r="E128" s="8">
        <v>1</v>
      </c>
      <c r="F128" s="8">
        <v>0</v>
      </c>
      <c r="G128" s="8">
        <v>0</v>
      </c>
      <c r="I128" s="2"/>
      <c r="J128" s="2" t="s">
        <v>71</v>
      </c>
      <c r="K128" s="24">
        <f t="shared" si="346"/>
        <v>10</v>
      </c>
      <c r="L128" s="24">
        <f t="shared" si="347"/>
        <v>0</v>
      </c>
      <c r="N128" s="24">
        <f t="shared" si="348"/>
        <v>100</v>
      </c>
      <c r="O128" s="24">
        <f t="shared" si="349"/>
        <v>0</v>
      </c>
    </row>
    <row r="129" spans="2:15" ht="15.75" customHeight="1">
      <c r="B129" s="2"/>
      <c r="C129" s="2" t="s">
        <v>72</v>
      </c>
      <c r="D129" s="8">
        <v>8</v>
      </c>
      <c r="E129" s="8">
        <v>2</v>
      </c>
      <c r="F129" s="8">
        <v>0</v>
      </c>
      <c r="G129" s="8">
        <v>0</v>
      </c>
      <c r="I129" s="2"/>
      <c r="J129" s="2" t="s">
        <v>72</v>
      </c>
      <c r="K129" s="24">
        <f t="shared" si="346"/>
        <v>10</v>
      </c>
      <c r="L129" s="24">
        <f t="shared" si="347"/>
        <v>0</v>
      </c>
      <c r="N129" s="24">
        <f t="shared" si="348"/>
        <v>100</v>
      </c>
      <c r="O129" s="24">
        <f t="shared" si="349"/>
        <v>0</v>
      </c>
    </row>
    <row r="130" spans="2:15" ht="15.75" customHeight="1">
      <c r="B130" s="2"/>
      <c r="C130" s="2" t="s">
        <v>73</v>
      </c>
      <c r="D130" s="8">
        <v>1</v>
      </c>
      <c r="E130" s="8">
        <v>1</v>
      </c>
      <c r="F130" s="8">
        <v>0</v>
      </c>
      <c r="G130" s="8">
        <v>0</v>
      </c>
      <c r="I130" s="2"/>
      <c r="J130" s="2" t="s">
        <v>73</v>
      </c>
      <c r="K130" s="24">
        <f t="shared" si="346"/>
        <v>2</v>
      </c>
      <c r="L130" s="24">
        <f t="shared" si="347"/>
        <v>0</v>
      </c>
      <c r="N130" s="24">
        <f t="shared" si="348"/>
        <v>100</v>
      </c>
      <c r="O130" s="24">
        <f t="shared" si="349"/>
        <v>0</v>
      </c>
    </row>
    <row r="131" spans="2:15" ht="15.75" customHeight="1">
      <c r="B131" s="2"/>
      <c r="C131" s="2" t="s">
        <v>12</v>
      </c>
      <c r="D131" s="8">
        <v>9</v>
      </c>
      <c r="E131" s="8">
        <v>4</v>
      </c>
      <c r="F131" s="8">
        <v>1</v>
      </c>
      <c r="G131" s="8">
        <v>0</v>
      </c>
      <c r="I131" s="2"/>
      <c r="J131" s="2" t="s">
        <v>12</v>
      </c>
      <c r="K131" s="24">
        <f t="shared" si="346"/>
        <v>13</v>
      </c>
      <c r="L131" s="24">
        <f t="shared" si="347"/>
        <v>1</v>
      </c>
      <c r="N131" s="24">
        <f t="shared" si="348"/>
        <v>92.857142857142861</v>
      </c>
      <c r="O131" s="24">
        <f t="shared" si="349"/>
        <v>7.1428571428571432</v>
      </c>
    </row>
    <row r="132" spans="2:15" ht="15.75" customHeight="1"/>
    <row r="133" spans="2:15" ht="15.75" customHeight="1">
      <c r="B133" s="1"/>
      <c r="C133" s="1"/>
      <c r="D133" s="1" t="s">
        <v>0</v>
      </c>
      <c r="E133" s="1"/>
      <c r="F133" s="1" t="s">
        <v>1</v>
      </c>
      <c r="G133" s="1"/>
      <c r="I133" s="1"/>
      <c r="J133" s="1"/>
    </row>
    <row r="134" spans="2:15" ht="15.75" customHeight="1">
      <c r="B134" s="1" t="s">
        <v>13</v>
      </c>
      <c r="C134" s="1"/>
      <c r="D134" s="1" t="s">
        <v>3</v>
      </c>
      <c r="E134" s="1" t="s">
        <v>4</v>
      </c>
      <c r="F134" s="1" t="s">
        <v>3</v>
      </c>
      <c r="G134" s="1" t="s">
        <v>4</v>
      </c>
      <c r="I134" s="1" t="s">
        <v>13</v>
      </c>
      <c r="J134" s="1"/>
      <c r="K134" s="1" t="s">
        <v>0</v>
      </c>
      <c r="L134" s="1" t="s">
        <v>1</v>
      </c>
      <c r="N134" s="1" t="s">
        <v>0</v>
      </c>
      <c r="O134" s="1" t="s">
        <v>1</v>
      </c>
    </row>
    <row r="135" spans="2:15" ht="15.75" customHeight="1">
      <c r="B135" s="7" t="s">
        <v>29</v>
      </c>
      <c r="C135" s="2" t="s">
        <v>64</v>
      </c>
      <c r="D135" s="8">
        <v>10.5</v>
      </c>
      <c r="E135" s="21">
        <v>14</v>
      </c>
      <c r="F135" s="8">
        <v>4</v>
      </c>
      <c r="G135" s="8">
        <v>3</v>
      </c>
      <c r="I135" s="7" t="s">
        <v>29</v>
      </c>
      <c r="J135" s="2" t="s">
        <v>64</v>
      </c>
      <c r="K135" s="24">
        <f t="shared" ref="K135:K141" si="350">D135+E135</f>
        <v>24.5</v>
      </c>
      <c r="L135" s="24">
        <f t="shared" ref="L135:L141" si="351">F135+G135</f>
        <v>7</v>
      </c>
      <c r="N135" s="24">
        <f t="shared" ref="N135:N141" si="352">K135*100/(L135+K135)</f>
        <v>77.777777777777771</v>
      </c>
      <c r="O135" s="24">
        <f t="shared" ref="O135:O141" si="353">L135*100/(K135+L135)</f>
        <v>22.222222222222221</v>
      </c>
    </row>
    <row r="136" spans="2:15" ht="15.75" customHeight="1">
      <c r="B136" s="2"/>
      <c r="C136" s="2" t="s">
        <v>70</v>
      </c>
      <c r="D136" s="21">
        <v>2.5</v>
      </c>
      <c r="E136" s="8">
        <v>2</v>
      </c>
      <c r="F136" s="8">
        <v>0.5</v>
      </c>
      <c r="G136" s="8">
        <v>0</v>
      </c>
      <c r="I136" s="2"/>
      <c r="J136" s="2" t="s">
        <v>70</v>
      </c>
      <c r="K136" s="24">
        <f t="shared" si="350"/>
        <v>4.5</v>
      </c>
      <c r="L136" s="24">
        <f t="shared" si="351"/>
        <v>0.5</v>
      </c>
      <c r="N136" s="24">
        <f t="shared" si="352"/>
        <v>90</v>
      </c>
      <c r="O136" s="24">
        <f t="shared" si="353"/>
        <v>10</v>
      </c>
    </row>
    <row r="137" spans="2:15" ht="15.75" customHeight="1">
      <c r="B137" s="2"/>
      <c r="C137" s="2" t="s">
        <v>66</v>
      </c>
      <c r="D137" s="8">
        <v>6</v>
      </c>
      <c r="E137" s="8">
        <v>8</v>
      </c>
      <c r="F137" s="8">
        <v>0.5</v>
      </c>
      <c r="G137" s="8">
        <v>1</v>
      </c>
      <c r="I137" s="2"/>
      <c r="J137" s="2" t="s">
        <v>66</v>
      </c>
      <c r="K137" s="24">
        <f t="shared" si="350"/>
        <v>14</v>
      </c>
      <c r="L137" s="24">
        <f t="shared" si="351"/>
        <v>1.5</v>
      </c>
      <c r="N137" s="24">
        <f t="shared" si="352"/>
        <v>90.322580645161295</v>
      </c>
      <c r="O137" s="24">
        <f t="shared" si="353"/>
        <v>9.67741935483871</v>
      </c>
    </row>
    <row r="138" spans="2:15" ht="15.75" customHeight="1">
      <c r="B138" s="2"/>
      <c r="C138" s="2" t="s">
        <v>71</v>
      </c>
      <c r="D138" s="8">
        <v>2.5</v>
      </c>
      <c r="E138" s="8">
        <v>0.5</v>
      </c>
      <c r="F138" s="8">
        <v>0</v>
      </c>
      <c r="G138" s="8">
        <v>0</v>
      </c>
      <c r="I138" s="2"/>
      <c r="J138" s="2" t="s">
        <v>71</v>
      </c>
      <c r="K138" s="24">
        <f t="shared" si="350"/>
        <v>3</v>
      </c>
      <c r="L138" s="24">
        <f t="shared" si="351"/>
        <v>0</v>
      </c>
      <c r="N138" s="24">
        <f t="shared" si="352"/>
        <v>100</v>
      </c>
      <c r="O138" s="24">
        <f t="shared" si="353"/>
        <v>0</v>
      </c>
    </row>
    <row r="139" spans="2:15" ht="15.75" customHeight="1">
      <c r="B139" s="2"/>
      <c r="C139" s="2" t="s">
        <v>72</v>
      </c>
      <c r="D139" s="8">
        <v>0.5</v>
      </c>
      <c r="E139" s="8">
        <v>0.5</v>
      </c>
      <c r="F139" s="8">
        <v>0</v>
      </c>
      <c r="G139" s="8">
        <v>0</v>
      </c>
      <c r="I139" s="2"/>
      <c r="J139" s="2" t="s">
        <v>72</v>
      </c>
      <c r="K139" s="24">
        <f t="shared" si="350"/>
        <v>1</v>
      </c>
      <c r="L139" s="24">
        <f t="shared" si="351"/>
        <v>0</v>
      </c>
      <c r="N139" s="24">
        <f t="shared" si="352"/>
        <v>100</v>
      </c>
      <c r="O139" s="24">
        <f t="shared" si="353"/>
        <v>0</v>
      </c>
    </row>
    <row r="140" spans="2:15" ht="15.75" customHeight="1">
      <c r="B140" s="2"/>
      <c r="C140" s="2" t="s">
        <v>73</v>
      </c>
      <c r="D140" s="8">
        <v>0.5</v>
      </c>
      <c r="E140" s="8">
        <v>0</v>
      </c>
      <c r="F140" s="8">
        <v>0.5</v>
      </c>
      <c r="G140" s="8">
        <v>0</v>
      </c>
      <c r="I140" s="2"/>
      <c r="J140" s="2" t="s">
        <v>73</v>
      </c>
      <c r="K140" s="24">
        <f t="shared" si="350"/>
        <v>0.5</v>
      </c>
      <c r="L140" s="24">
        <f t="shared" si="351"/>
        <v>0.5</v>
      </c>
      <c r="N140" s="24">
        <f t="shared" si="352"/>
        <v>50</v>
      </c>
      <c r="O140" s="24">
        <f t="shared" si="353"/>
        <v>50</v>
      </c>
    </row>
    <row r="141" spans="2:15" ht="15.75" customHeight="1">
      <c r="B141" s="2"/>
      <c r="C141" s="2" t="s">
        <v>12</v>
      </c>
      <c r="D141" s="8">
        <v>9</v>
      </c>
      <c r="E141" s="8">
        <v>13.5</v>
      </c>
      <c r="F141" s="8">
        <v>1</v>
      </c>
      <c r="G141" s="8">
        <v>1.5</v>
      </c>
      <c r="I141" s="2"/>
      <c r="J141" s="2" t="s">
        <v>12</v>
      </c>
      <c r="K141" s="24">
        <f t="shared" si="350"/>
        <v>22.5</v>
      </c>
      <c r="L141" s="24">
        <f t="shared" si="351"/>
        <v>2.5</v>
      </c>
      <c r="N141" s="24">
        <f t="shared" si="352"/>
        <v>90</v>
      </c>
      <c r="O141" s="24">
        <f t="shared" si="353"/>
        <v>10</v>
      </c>
    </row>
    <row r="142" spans="2:15" ht="15.75" customHeight="1"/>
    <row r="143" spans="2:15" ht="15.75" customHeight="1">
      <c r="B143" s="1"/>
      <c r="C143" s="1"/>
      <c r="D143" s="1" t="s">
        <v>0</v>
      </c>
      <c r="E143" s="1"/>
      <c r="F143" s="1" t="s">
        <v>1</v>
      </c>
      <c r="G143" s="1"/>
      <c r="I143" s="1"/>
      <c r="J143" s="1"/>
    </row>
    <row r="144" spans="2:15" ht="15.75" customHeight="1">
      <c r="B144" s="1" t="s">
        <v>13</v>
      </c>
      <c r="C144" s="1"/>
      <c r="D144" s="1" t="s">
        <v>3</v>
      </c>
      <c r="E144" s="1" t="s">
        <v>4</v>
      </c>
      <c r="F144" s="1" t="s">
        <v>3</v>
      </c>
      <c r="G144" s="1" t="s">
        <v>4</v>
      </c>
      <c r="I144" s="1" t="s">
        <v>13</v>
      </c>
      <c r="J144" s="1"/>
      <c r="K144" s="1" t="s">
        <v>0</v>
      </c>
      <c r="L144" s="1" t="s">
        <v>1</v>
      </c>
      <c r="N144" s="1" t="s">
        <v>0</v>
      </c>
      <c r="O144" s="1" t="s">
        <v>1</v>
      </c>
    </row>
    <row r="145" spans="2:15" ht="15.75" customHeight="1">
      <c r="B145" s="9" t="s">
        <v>38</v>
      </c>
      <c r="C145" s="2" t="s">
        <v>64</v>
      </c>
      <c r="D145" s="8">
        <v>7</v>
      </c>
      <c r="E145" s="8">
        <v>7</v>
      </c>
      <c r="F145" s="8">
        <v>2.5</v>
      </c>
      <c r="G145" s="8">
        <v>4</v>
      </c>
      <c r="I145" s="9" t="s">
        <v>38</v>
      </c>
      <c r="J145" s="2" t="s">
        <v>64</v>
      </c>
      <c r="K145" s="24">
        <f t="shared" ref="K145:K151" si="354">D145+E145</f>
        <v>14</v>
      </c>
      <c r="L145" s="24">
        <f t="shared" ref="L145:L151" si="355">F145+G145</f>
        <v>6.5</v>
      </c>
      <c r="N145" s="24">
        <f t="shared" ref="N145:N151" si="356">K145*100/(L145+K145)</f>
        <v>68.292682926829272</v>
      </c>
      <c r="O145" s="24">
        <f t="shared" ref="O145:O151" si="357">L145*100/(K145+L145)</f>
        <v>31.707317073170731</v>
      </c>
    </row>
    <row r="146" spans="2:15" ht="15.75" customHeight="1">
      <c r="B146" s="2"/>
      <c r="C146" s="2" t="s">
        <v>70</v>
      </c>
      <c r="D146" s="8">
        <v>12</v>
      </c>
      <c r="E146" s="8">
        <v>4</v>
      </c>
      <c r="F146" s="8">
        <v>9.5</v>
      </c>
      <c r="G146" s="8">
        <v>1.5</v>
      </c>
      <c r="I146" s="2"/>
      <c r="J146" s="2" t="s">
        <v>70</v>
      </c>
      <c r="K146" s="24">
        <f t="shared" si="354"/>
        <v>16</v>
      </c>
      <c r="L146" s="24">
        <f t="shared" si="355"/>
        <v>11</v>
      </c>
      <c r="N146" s="24">
        <f t="shared" si="356"/>
        <v>59.25925925925926</v>
      </c>
      <c r="O146" s="24">
        <f t="shared" si="357"/>
        <v>40.74074074074074</v>
      </c>
    </row>
    <row r="147" spans="2:15" ht="15.75" customHeight="1">
      <c r="B147" s="2"/>
      <c r="C147" s="2" t="s">
        <v>66</v>
      </c>
      <c r="D147" s="8">
        <v>3.5</v>
      </c>
      <c r="E147" s="8">
        <v>2.5</v>
      </c>
      <c r="F147" s="8">
        <v>0</v>
      </c>
      <c r="G147" s="8">
        <v>0.5</v>
      </c>
      <c r="I147" s="2"/>
      <c r="J147" s="2" t="s">
        <v>66</v>
      </c>
      <c r="K147" s="24">
        <f t="shared" si="354"/>
        <v>6</v>
      </c>
      <c r="L147" s="24">
        <f t="shared" si="355"/>
        <v>0.5</v>
      </c>
      <c r="N147" s="24">
        <f t="shared" si="356"/>
        <v>92.307692307692307</v>
      </c>
      <c r="O147" s="24">
        <f t="shared" si="357"/>
        <v>7.6923076923076925</v>
      </c>
    </row>
    <row r="148" spans="2:15" ht="15.75" customHeight="1">
      <c r="B148" s="2"/>
      <c r="C148" s="2" t="s">
        <v>71</v>
      </c>
      <c r="D148" s="8">
        <v>4</v>
      </c>
      <c r="E148" s="8">
        <v>3</v>
      </c>
      <c r="F148" s="8">
        <v>0.5</v>
      </c>
      <c r="G148" s="8">
        <v>0.5</v>
      </c>
      <c r="I148" s="2"/>
      <c r="J148" s="2" t="s">
        <v>71</v>
      </c>
      <c r="K148" s="24">
        <f t="shared" si="354"/>
        <v>7</v>
      </c>
      <c r="L148" s="24">
        <f t="shared" si="355"/>
        <v>1</v>
      </c>
      <c r="N148" s="24">
        <f t="shared" si="356"/>
        <v>87.5</v>
      </c>
      <c r="O148" s="24">
        <f t="shared" si="357"/>
        <v>12.5</v>
      </c>
    </row>
    <row r="149" spans="2:15" ht="15.75" customHeight="1">
      <c r="B149" s="2"/>
      <c r="C149" s="2" t="s">
        <v>72</v>
      </c>
      <c r="D149" s="8">
        <v>1.5</v>
      </c>
      <c r="E149" s="8">
        <v>0</v>
      </c>
      <c r="F149" s="8">
        <v>0.5</v>
      </c>
      <c r="G149" s="8">
        <v>1.5</v>
      </c>
      <c r="I149" s="2"/>
      <c r="J149" s="2" t="s">
        <v>72</v>
      </c>
      <c r="K149" s="24">
        <f t="shared" si="354"/>
        <v>1.5</v>
      </c>
      <c r="L149" s="24">
        <f t="shared" si="355"/>
        <v>2</v>
      </c>
      <c r="N149" s="24">
        <f t="shared" si="356"/>
        <v>42.857142857142854</v>
      </c>
      <c r="O149" s="24">
        <f t="shared" si="357"/>
        <v>57.142857142857146</v>
      </c>
    </row>
    <row r="150" spans="2:15" ht="15.75" customHeight="1">
      <c r="B150" s="2"/>
      <c r="C150" s="2" t="s">
        <v>73</v>
      </c>
      <c r="D150" s="8">
        <v>0.5</v>
      </c>
      <c r="E150" s="8">
        <v>0</v>
      </c>
      <c r="F150" s="8">
        <v>0</v>
      </c>
      <c r="G150" s="8">
        <v>0</v>
      </c>
      <c r="I150" s="2"/>
      <c r="J150" s="2" t="s">
        <v>73</v>
      </c>
      <c r="K150" s="24">
        <f t="shared" si="354"/>
        <v>0.5</v>
      </c>
      <c r="L150" s="24">
        <f t="shared" si="355"/>
        <v>0</v>
      </c>
      <c r="N150" s="24">
        <f t="shared" si="356"/>
        <v>100</v>
      </c>
      <c r="O150" s="24">
        <f t="shared" si="357"/>
        <v>0</v>
      </c>
    </row>
    <row r="151" spans="2:15" ht="15.75" customHeight="1">
      <c r="B151" s="2"/>
      <c r="C151" s="2" t="s">
        <v>12</v>
      </c>
      <c r="D151" s="8">
        <v>15</v>
      </c>
      <c r="E151" s="8">
        <v>20.5</v>
      </c>
      <c r="F151" s="8">
        <v>4</v>
      </c>
      <c r="G151" s="8">
        <v>4</v>
      </c>
      <c r="I151" s="2"/>
      <c r="J151" s="2" t="s">
        <v>12</v>
      </c>
      <c r="K151" s="24">
        <f t="shared" si="354"/>
        <v>35.5</v>
      </c>
      <c r="L151" s="24">
        <f t="shared" si="355"/>
        <v>8</v>
      </c>
      <c r="N151" s="24">
        <f t="shared" si="356"/>
        <v>81.609195402298852</v>
      </c>
      <c r="O151" s="24">
        <f t="shared" si="357"/>
        <v>18.390804597701148</v>
      </c>
    </row>
    <row r="152" spans="2:15" ht="15.75" customHeight="1"/>
    <row r="153" spans="2:15" ht="15.75" customHeight="1">
      <c r="B153" s="1"/>
      <c r="C153" s="1"/>
      <c r="D153" s="1" t="s">
        <v>0</v>
      </c>
      <c r="E153" s="1"/>
      <c r="F153" s="1" t="s">
        <v>1</v>
      </c>
      <c r="G153" s="1"/>
      <c r="I153" s="1"/>
      <c r="J153" s="1"/>
    </row>
    <row r="154" spans="2:15" ht="15.75" customHeight="1">
      <c r="B154" s="1" t="s">
        <v>13</v>
      </c>
      <c r="C154" s="1"/>
      <c r="D154" s="1" t="s">
        <v>3</v>
      </c>
      <c r="E154" s="1" t="s">
        <v>4</v>
      </c>
      <c r="F154" s="1" t="s">
        <v>3</v>
      </c>
      <c r="G154" s="1" t="s">
        <v>4</v>
      </c>
      <c r="I154" s="1" t="s">
        <v>13</v>
      </c>
      <c r="J154" s="1"/>
      <c r="K154" s="1" t="s">
        <v>0</v>
      </c>
      <c r="L154" s="1" t="s">
        <v>1</v>
      </c>
      <c r="N154" s="1" t="s">
        <v>0</v>
      </c>
      <c r="O154" s="1" t="s">
        <v>1</v>
      </c>
    </row>
    <row r="155" spans="2:15" ht="15.75" customHeight="1">
      <c r="B155" s="9" t="s">
        <v>39</v>
      </c>
      <c r="C155" s="2" t="s">
        <v>64</v>
      </c>
      <c r="D155" s="8">
        <v>22.333333333333336</v>
      </c>
      <c r="E155" s="8">
        <v>12.333333333333334</v>
      </c>
      <c r="F155" s="8">
        <v>15.333333333333332</v>
      </c>
      <c r="G155" s="8">
        <v>7.3333333333333339</v>
      </c>
      <c r="I155" s="9" t="s">
        <v>39</v>
      </c>
      <c r="J155" s="2" t="s">
        <v>64</v>
      </c>
      <c r="K155" s="24">
        <f t="shared" ref="K155:K161" si="358">D155+E155</f>
        <v>34.666666666666671</v>
      </c>
      <c r="L155" s="24">
        <f t="shared" ref="L155:L161" si="359">F155+G155</f>
        <v>22.666666666666664</v>
      </c>
      <c r="N155" s="24">
        <f t="shared" ref="N155:N161" si="360">K155*100/(L155+K155)</f>
        <v>60.465116279069768</v>
      </c>
      <c r="O155" s="24">
        <f t="shared" ref="O155:O161" si="361">L155*100/(K155+L155)</f>
        <v>39.534883720930232</v>
      </c>
    </row>
    <row r="156" spans="2:15" ht="15.75" customHeight="1">
      <c r="B156" s="2"/>
      <c r="C156" s="2" t="s">
        <v>70</v>
      </c>
      <c r="D156" s="8">
        <v>8</v>
      </c>
      <c r="E156" s="8">
        <v>0.33333333333333348</v>
      </c>
      <c r="F156" s="8">
        <v>4.6666666666666679</v>
      </c>
      <c r="G156" s="8">
        <v>0</v>
      </c>
      <c r="I156" s="2"/>
      <c r="J156" s="2" t="s">
        <v>70</v>
      </c>
      <c r="K156" s="24">
        <f t="shared" si="358"/>
        <v>8.3333333333333339</v>
      </c>
      <c r="L156" s="24">
        <f t="shared" si="359"/>
        <v>4.6666666666666679</v>
      </c>
      <c r="N156" s="24">
        <f t="shared" si="360"/>
        <v>64.102564102564102</v>
      </c>
      <c r="O156" s="24">
        <f t="shared" si="361"/>
        <v>35.897435897435905</v>
      </c>
    </row>
    <row r="157" spans="2:15" ht="15.75" customHeight="1">
      <c r="B157" s="2"/>
      <c r="C157" s="2" t="s">
        <v>66</v>
      </c>
      <c r="D157" s="8">
        <v>2.333333333333333</v>
      </c>
      <c r="E157" s="8">
        <v>2</v>
      </c>
      <c r="F157" s="8">
        <v>0.66666666666666663</v>
      </c>
      <c r="G157" s="8">
        <v>0.33333333333333331</v>
      </c>
      <c r="I157" s="2"/>
      <c r="J157" s="2" t="s">
        <v>66</v>
      </c>
      <c r="K157" s="24">
        <f t="shared" si="358"/>
        <v>4.333333333333333</v>
      </c>
      <c r="L157" s="24">
        <f t="shared" si="359"/>
        <v>1</v>
      </c>
      <c r="N157" s="24">
        <f t="shared" si="360"/>
        <v>81.25</v>
      </c>
      <c r="O157" s="24">
        <f t="shared" si="361"/>
        <v>18.75</v>
      </c>
    </row>
    <row r="158" spans="2:15" ht="15.75" customHeight="1">
      <c r="B158" s="2"/>
      <c r="C158" s="2" t="s">
        <v>71</v>
      </c>
      <c r="D158" s="8">
        <v>1.666666666666667</v>
      </c>
      <c r="E158" s="8">
        <v>2</v>
      </c>
      <c r="F158" s="8">
        <v>0.66666666666666663</v>
      </c>
      <c r="G158" s="8">
        <v>0</v>
      </c>
      <c r="I158" s="2"/>
      <c r="J158" s="2" t="s">
        <v>71</v>
      </c>
      <c r="K158" s="24">
        <f t="shared" si="358"/>
        <v>3.666666666666667</v>
      </c>
      <c r="L158" s="24">
        <f t="shared" si="359"/>
        <v>0.66666666666666663</v>
      </c>
      <c r="N158" s="24">
        <f t="shared" si="360"/>
        <v>84.615384615384613</v>
      </c>
      <c r="O158" s="24">
        <f t="shared" si="361"/>
        <v>15.38461538461538</v>
      </c>
    </row>
    <row r="159" spans="2:15" ht="15.75" customHeight="1">
      <c r="B159" s="2"/>
      <c r="C159" s="2" t="s">
        <v>72</v>
      </c>
      <c r="D159" s="8">
        <v>4</v>
      </c>
      <c r="E159" s="8">
        <v>0.66666666666666663</v>
      </c>
      <c r="F159" s="8">
        <v>1.666666666666667</v>
      </c>
      <c r="G159" s="8">
        <v>0</v>
      </c>
      <c r="I159" s="2"/>
      <c r="J159" s="2" t="s">
        <v>72</v>
      </c>
      <c r="K159" s="24">
        <f t="shared" si="358"/>
        <v>4.666666666666667</v>
      </c>
      <c r="L159" s="24">
        <f t="shared" si="359"/>
        <v>1.666666666666667</v>
      </c>
      <c r="N159" s="24">
        <f t="shared" si="360"/>
        <v>73.68421052631578</v>
      </c>
      <c r="O159" s="24">
        <f t="shared" si="361"/>
        <v>26.315789473684212</v>
      </c>
    </row>
    <row r="160" spans="2:15" ht="15.75" customHeight="1">
      <c r="B160" s="2"/>
      <c r="C160" s="2" t="s">
        <v>73</v>
      </c>
      <c r="D160" s="8">
        <v>3</v>
      </c>
      <c r="E160" s="8">
        <v>0</v>
      </c>
      <c r="F160" s="8">
        <v>0.66666666666666663</v>
      </c>
      <c r="G160" s="8">
        <v>0</v>
      </c>
      <c r="I160" s="2"/>
      <c r="J160" s="2" t="s">
        <v>73</v>
      </c>
      <c r="K160" s="24">
        <f t="shared" si="358"/>
        <v>3</v>
      </c>
      <c r="L160" s="24">
        <f t="shared" si="359"/>
        <v>0.66666666666666663</v>
      </c>
      <c r="N160" s="24">
        <f t="shared" si="360"/>
        <v>81.818181818181827</v>
      </c>
      <c r="O160" s="24">
        <f t="shared" si="361"/>
        <v>18.18181818181818</v>
      </c>
    </row>
    <row r="161" spans="2:15" ht="15.75" customHeight="1">
      <c r="B161" s="2"/>
      <c r="C161" s="2" t="s">
        <v>12</v>
      </c>
      <c r="D161" s="8">
        <v>12</v>
      </c>
      <c r="E161" s="8">
        <v>14.333333333333332</v>
      </c>
      <c r="F161" s="8">
        <v>1.3333333333333335</v>
      </c>
      <c r="G161" s="8">
        <v>2.333333333333333</v>
      </c>
      <c r="I161" s="2"/>
      <c r="J161" s="2" t="s">
        <v>12</v>
      </c>
      <c r="K161" s="24">
        <f t="shared" si="358"/>
        <v>26.333333333333332</v>
      </c>
      <c r="L161" s="24">
        <f t="shared" si="359"/>
        <v>3.6666666666666665</v>
      </c>
      <c r="N161" s="24">
        <f t="shared" si="360"/>
        <v>87.777777777777771</v>
      </c>
      <c r="O161" s="24">
        <f t="shared" si="361"/>
        <v>12.222222222222221</v>
      </c>
    </row>
    <row r="162" spans="2:15" ht="15.75" customHeight="1"/>
    <row r="163" spans="2:15" ht="15.75" customHeight="1">
      <c r="B163" s="1"/>
      <c r="C163" s="1"/>
      <c r="D163" s="1" t="s">
        <v>0</v>
      </c>
      <c r="E163" s="1"/>
      <c r="F163" s="1" t="s">
        <v>1</v>
      </c>
      <c r="G163" s="1"/>
      <c r="I163" s="1"/>
      <c r="J163" s="1"/>
    </row>
    <row r="164" spans="2:15" ht="15.75" customHeight="1">
      <c r="B164" s="1" t="s">
        <v>13</v>
      </c>
      <c r="C164" s="1"/>
      <c r="D164" s="1" t="s">
        <v>3</v>
      </c>
      <c r="E164" s="1" t="s">
        <v>4</v>
      </c>
      <c r="F164" s="1" t="s">
        <v>3</v>
      </c>
      <c r="G164" s="1" t="s">
        <v>4</v>
      </c>
      <c r="I164" s="1" t="s">
        <v>13</v>
      </c>
      <c r="J164" s="1"/>
      <c r="K164" s="1" t="s">
        <v>0</v>
      </c>
      <c r="L164" s="1" t="s">
        <v>1</v>
      </c>
      <c r="N164" s="1" t="s">
        <v>0</v>
      </c>
      <c r="O164" s="1" t="s">
        <v>1</v>
      </c>
    </row>
    <row r="165" spans="2:15" ht="15.75" customHeight="1">
      <c r="B165" s="9" t="s">
        <v>40</v>
      </c>
      <c r="C165" s="2" t="s">
        <v>64</v>
      </c>
      <c r="D165" s="8">
        <v>26</v>
      </c>
      <c r="E165" s="8">
        <v>15.333333333333332</v>
      </c>
      <c r="F165" s="8">
        <v>9.3333333333333339</v>
      </c>
      <c r="G165" s="8">
        <v>5.333333333333333</v>
      </c>
      <c r="I165" s="9" t="s">
        <v>40</v>
      </c>
      <c r="J165" s="2" t="s">
        <v>64</v>
      </c>
      <c r="K165" s="24">
        <f t="shared" ref="K165:K171" si="362">D165+E165</f>
        <v>41.333333333333329</v>
      </c>
      <c r="L165" s="24">
        <f t="shared" ref="L165:L171" si="363">F165+G165</f>
        <v>14.666666666666668</v>
      </c>
      <c r="N165" s="24">
        <f t="shared" ref="N165:N171" si="364">K165*100/(L165+K165)</f>
        <v>73.80952380952381</v>
      </c>
      <c r="O165" s="24">
        <f t="shared" ref="O165:O171" si="365">L165*100/(K165+L165)</f>
        <v>26.190476190476193</v>
      </c>
    </row>
    <row r="166" spans="2:15" ht="15.75" customHeight="1">
      <c r="B166" s="2"/>
      <c r="C166" s="2" t="s">
        <v>70</v>
      </c>
      <c r="D166" s="8">
        <v>5.9999999999999991</v>
      </c>
      <c r="E166" s="8">
        <v>1.6666666666666661</v>
      </c>
      <c r="F166" s="8">
        <v>1.6666666666666665</v>
      </c>
      <c r="G166" s="8">
        <v>0.33333333333333337</v>
      </c>
      <c r="I166" s="2"/>
      <c r="J166" s="2" t="s">
        <v>70</v>
      </c>
      <c r="K166" s="24">
        <f t="shared" si="362"/>
        <v>7.6666666666666652</v>
      </c>
      <c r="L166" s="24">
        <f t="shared" si="363"/>
        <v>2</v>
      </c>
      <c r="N166" s="24">
        <f t="shared" si="364"/>
        <v>79.310344827586206</v>
      </c>
      <c r="O166" s="24">
        <f t="shared" si="365"/>
        <v>20.689655172413797</v>
      </c>
    </row>
    <row r="167" spans="2:15" ht="15.75" customHeight="1">
      <c r="B167" s="2"/>
      <c r="C167" s="2" t="s">
        <v>66</v>
      </c>
      <c r="D167" s="8">
        <v>4</v>
      </c>
      <c r="E167" s="8">
        <v>2.3333333333333335</v>
      </c>
      <c r="F167" s="8">
        <v>1</v>
      </c>
      <c r="G167" s="8">
        <v>0</v>
      </c>
      <c r="I167" s="2"/>
      <c r="J167" s="2" t="s">
        <v>66</v>
      </c>
      <c r="K167" s="24">
        <f t="shared" si="362"/>
        <v>6.3333333333333339</v>
      </c>
      <c r="L167" s="24">
        <f t="shared" si="363"/>
        <v>1</v>
      </c>
      <c r="N167" s="24">
        <f t="shared" si="364"/>
        <v>86.36363636363636</v>
      </c>
      <c r="O167" s="24">
        <f t="shared" si="365"/>
        <v>13.636363636363635</v>
      </c>
    </row>
    <row r="168" spans="2:15" ht="15.75" customHeight="1">
      <c r="B168" s="2"/>
      <c r="C168" s="2" t="s">
        <v>71</v>
      </c>
      <c r="D168" s="8">
        <v>2.333333333333333</v>
      </c>
      <c r="E168" s="8">
        <v>1.3333333333333335</v>
      </c>
      <c r="F168" s="8">
        <v>0.33333333333333331</v>
      </c>
      <c r="G168" s="8">
        <v>0</v>
      </c>
      <c r="I168" s="2"/>
      <c r="J168" s="2" t="s">
        <v>71</v>
      </c>
      <c r="K168" s="24">
        <f t="shared" si="362"/>
        <v>3.6666666666666665</v>
      </c>
      <c r="L168" s="24">
        <f t="shared" si="363"/>
        <v>0.33333333333333331</v>
      </c>
      <c r="N168" s="24">
        <f t="shared" si="364"/>
        <v>91.666666666666657</v>
      </c>
      <c r="O168" s="24">
        <f t="shared" si="365"/>
        <v>8.3333333333333321</v>
      </c>
    </row>
    <row r="169" spans="2:15" ht="15.75" customHeight="1">
      <c r="B169" s="2"/>
      <c r="C169" s="2" t="s">
        <v>72</v>
      </c>
      <c r="D169" s="8">
        <v>7</v>
      </c>
      <c r="E169" s="8">
        <v>1.666666666666667</v>
      </c>
      <c r="F169" s="8">
        <v>1.6666666666666667</v>
      </c>
      <c r="G169" s="8">
        <v>0.33333333333333331</v>
      </c>
      <c r="I169" s="2"/>
      <c r="J169" s="2" t="s">
        <v>72</v>
      </c>
      <c r="K169" s="24">
        <f t="shared" si="362"/>
        <v>8.6666666666666679</v>
      </c>
      <c r="L169" s="24">
        <f t="shared" si="363"/>
        <v>2</v>
      </c>
      <c r="N169" s="24">
        <f t="shared" si="364"/>
        <v>81.25</v>
      </c>
      <c r="O169" s="24">
        <f t="shared" si="365"/>
        <v>18.749999999999996</v>
      </c>
    </row>
    <row r="170" spans="2:15" ht="15.75" customHeight="1">
      <c r="B170" s="2"/>
      <c r="C170" s="2" t="s">
        <v>73</v>
      </c>
      <c r="D170" s="8">
        <v>2</v>
      </c>
      <c r="E170" s="8">
        <v>0.66666666666666663</v>
      </c>
      <c r="F170" s="8">
        <v>0</v>
      </c>
      <c r="G170" s="8">
        <v>0.33333333333333331</v>
      </c>
      <c r="I170" s="2"/>
      <c r="J170" s="2" t="s">
        <v>73</v>
      </c>
      <c r="K170" s="24">
        <f t="shared" si="362"/>
        <v>2.6666666666666665</v>
      </c>
      <c r="L170" s="24">
        <f t="shared" si="363"/>
        <v>0.33333333333333331</v>
      </c>
      <c r="N170" s="24">
        <f t="shared" si="364"/>
        <v>88.888888888888872</v>
      </c>
      <c r="O170" s="24">
        <f t="shared" si="365"/>
        <v>11.111111111111109</v>
      </c>
    </row>
    <row r="171" spans="2:15" ht="15.75" customHeight="1">
      <c r="B171" s="2"/>
      <c r="C171" s="2" t="s">
        <v>12</v>
      </c>
      <c r="D171" s="8">
        <v>11</v>
      </c>
      <c r="E171" s="8">
        <v>15.999999999999998</v>
      </c>
      <c r="F171" s="8">
        <v>2</v>
      </c>
      <c r="G171" s="8">
        <v>1.3333333333333335</v>
      </c>
      <c r="I171" s="2"/>
      <c r="J171" s="2" t="s">
        <v>12</v>
      </c>
      <c r="K171" s="24">
        <f t="shared" si="362"/>
        <v>27</v>
      </c>
      <c r="L171" s="24">
        <f t="shared" si="363"/>
        <v>3.3333333333333335</v>
      </c>
      <c r="N171" s="24">
        <f t="shared" si="364"/>
        <v>89.010989010989007</v>
      </c>
      <c r="O171" s="24">
        <f t="shared" si="365"/>
        <v>10.989010989010991</v>
      </c>
    </row>
    <row r="172" spans="2:15" ht="15.75" customHeight="1"/>
    <row r="173" spans="2:15" ht="15.75" customHeight="1">
      <c r="B173" s="1"/>
      <c r="C173" s="1"/>
      <c r="D173" s="1" t="s">
        <v>0</v>
      </c>
      <c r="E173" s="1"/>
      <c r="F173" s="1" t="s">
        <v>1</v>
      </c>
      <c r="G173" s="1"/>
      <c r="I173" s="1"/>
      <c r="J173" s="1"/>
    </row>
    <row r="174" spans="2:15" ht="15.75" customHeight="1">
      <c r="B174" s="1" t="s">
        <v>18</v>
      </c>
      <c r="C174" s="1"/>
      <c r="D174" s="1" t="s">
        <v>3</v>
      </c>
      <c r="E174" s="1" t="s">
        <v>4</v>
      </c>
      <c r="F174" s="1" t="s">
        <v>3</v>
      </c>
      <c r="G174" s="1" t="s">
        <v>4</v>
      </c>
      <c r="I174" s="1" t="s">
        <v>18</v>
      </c>
      <c r="J174" s="1"/>
      <c r="K174" s="1" t="s">
        <v>0</v>
      </c>
      <c r="L174" s="1" t="s">
        <v>1</v>
      </c>
      <c r="N174" s="1" t="s">
        <v>0</v>
      </c>
      <c r="O174" s="1" t="s">
        <v>1</v>
      </c>
    </row>
    <row r="175" spans="2:15" ht="15.75" customHeight="1">
      <c r="B175" s="9" t="s">
        <v>19</v>
      </c>
      <c r="C175" s="2" t="s">
        <v>64</v>
      </c>
      <c r="D175" s="8">
        <v>11</v>
      </c>
      <c r="E175" s="8">
        <v>7.5</v>
      </c>
      <c r="F175" s="8">
        <v>3</v>
      </c>
      <c r="G175" s="8">
        <v>3</v>
      </c>
      <c r="I175" s="9" t="s">
        <v>19</v>
      </c>
      <c r="J175" s="2" t="s">
        <v>64</v>
      </c>
      <c r="K175" s="24">
        <f t="shared" ref="K175:K181" si="366">D175+E175</f>
        <v>18.5</v>
      </c>
      <c r="L175" s="24">
        <f t="shared" ref="L175:L181" si="367">F175+G175</f>
        <v>6</v>
      </c>
      <c r="N175" s="24">
        <f t="shared" ref="N175:N181" si="368">K175*100/(L175+K175)</f>
        <v>75.510204081632651</v>
      </c>
      <c r="O175" s="24">
        <f t="shared" ref="O175:O181" si="369">L175*100/(K175+L175)</f>
        <v>24.489795918367346</v>
      </c>
    </row>
    <row r="176" spans="2:15" ht="15.75" customHeight="1">
      <c r="B176" s="2"/>
      <c r="C176" s="2" t="s">
        <v>70</v>
      </c>
      <c r="D176" s="8">
        <v>10.5</v>
      </c>
      <c r="E176" s="8">
        <v>5.5</v>
      </c>
      <c r="F176" s="8">
        <v>1.5</v>
      </c>
      <c r="G176" s="8">
        <v>1</v>
      </c>
      <c r="I176" s="2"/>
      <c r="J176" s="2" t="s">
        <v>70</v>
      </c>
      <c r="K176" s="24">
        <f t="shared" si="366"/>
        <v>16</v>
      </c>
      <c r="L176" s="24">
        <f t="shared" si="367"/>
        <v>2.5</v>
      </c>
      <c r="N176" s="24">
        <f t="shared" si="368"/>
        <v>86.486486486486484</v>
      </c>
      <c r="O176" s="24">
        <f t="shared" si="369"/>
        <v>13.513513513513514</v>
      </c>
    </row>
    <row r="177" spans="2:15" ht="15.75" customHeight="1">
      <c r="B177" s="2"/>
      <c r="C177" s="2" t="s">
        <v>66</v>
      </c>
      <c r="D177" s="8">
        <v>5.5</v>
      </c>
      <c r="E177" s="8">
        <v>4.5</v>
      </c>
      <c r="F177" s="8">
        <v>1</v>
      </c>
      <c r="G177" s="8">
        <v>1</v>
      </c>
      <c r="I177" s="2"/>
      <c r="J177" s="2" t="s">
        <v>66</v>
      </c>
      <c r="K177" s="24">
        <f t="shared" si="366"/>
        <v>10</v>
      </c>
      <c r="L177" s="24">
        <f t="shared" si="367"/>
        <v>2</v>
      </c>
      <c r="N177" s="24">
        <f t="shared" si="368"/>
        <v>83.333333333333329</v>
      </c>
      <c r="O177" s="24">
        <f t="shared" si="369"/>
        <v>16.666666666666668</v>
      </c>
    </row>
    <row r="178" spans="2:15" ht="15.75" customHeight="1">
      <c r="B178" s="2"/>
      <c r="C178" s="2" t="s">
        <v>71</v>
      </c>
      <c r="D178" s="8">
        <v>7</v>
      </c>
      <c r="E178" s="8">
        <v>1</v>
      </c>
      <c r="F178" s="8">
        <v>0</v>
      </c>
      <c r="G178" s="8">
        <v>0</v>
      </c>
      <c r="I178" s="2"/>
      <c r="J178" s="2" t="s">
        <v>71</v>
      </c>
      <c r="K178" s="24">
        <f t="shared" si="366"/>
        <v>8</v>
      </c>
      <c r="L178" s="24">
        <f t="shared" si="367"/>
        <v>0</v>
      </c>
      <c r="N178" s="24">
        <f t="shared" si="368"/>
        <v>100</v>
      </c>
      <c r="O178" s="24">
        <f t="shared" si="369"/>
        <v>0</v>
      </c>
    </row>
    <row r="179" spans="2:15" ht="15.75" customHeight="1">
      <c r="B179" s="2"/>
      <c r="C179" s="2" t="s">
        <v>72</v>
      </c>
      <c r="D179" s="8">
        <v>3</v>
      </c>
      <c r="E179" s="8">
        <v>0.5</v>
      </c>
      <c r="F179" s="8">
        <v>0</v>
      </c>
      <c r="G179" s="8">
        <v>0</v>
      </c>
      <c r="I179" s="2"/>
      <c r="J179" s="2" t="s">
        <v>72</v>
      </c>
      <c r="K179" s="24">
        <f t="shared" si="366"/>
        <v>3.5</v>
      </c>
      <c r="L179" s="24">
        <f t="shared" si="367"/>
        <v>0</v>
      </c>
      <c r="N179" s="24">
        <f t="shared" si="368"/>
        <v>100</v>
      </c>
      <c r="O179" s="24">
        <f t="shared" si="369"/>
        <v>0</v>
      </c>
    </row>
    <row r="180" spans="2:15" ht="15.75" customHeight="1">
      <c r="B180" s="2"/>
      <c r="C180" s="2" t="s">
        <v>73</v>
      </c>
      <c r="D180" s="8">
        <v>2</v>
      </c>
      <c r="E180" s="8">
        <v>1</v>
      </c>
      <c r="F180" s="8">
        <v>0</v>
      </c>
      <c r="G180" s="8">
        <v>0</v>
      </c>
      <c r="I180" s="2"/>
      <c r="J180" s="2" t="s">
        <v>73</v>
      </c>
      <c r="K180" s="24">
        <f t="shared" si="366"/>
        <v>3</v>
      </c>
      <c r="L180" s="24">
        <f t="shared" si="367"/>
        <v>0</v>
      </c>
      <c r="N180" s="24">
        <f t="shared" si="368"/>
        <v>100</v>
      </c>
      <c r="O180" s="24">
        <f t="shared" si="369"/>
        <v>0</v>
      </c>
    </row>
    <row r="181" spans="2:15" ht="15.75" customHeight="1">
      <c r="B181" s="2"/>
      <c r="C181" s="2" t="s">
        <v>12</v>
      </c>
      <c r="D181" s="8">
        <v>13.5</v>
      </c>
      <c r="E181" s="8">
        <v>20</v>
      </c>
      <c r="F181" s="8">
        <v>4</v>
      </c>
      <c r="G181" s="8">
        <v>3.5</v>
      </c>
      <c r="I181" s="2"/>
      <c r="J181" s="2" t="s">
        <v>12</v>
      </c>
      <c r="K181" s="24">
        <f t="shared" si="366"/>
        <v>33.5</v>
      </c>
      <c r="L181" s="24">
        <f t="shared" si="367"/>
        <v>7.5</v>
      </c>
      <c r="N181" s="24">
        <f t="shared" si="368"/>
        <v>81.707317073170728</v>
      </c>
      <c r="O181" s="24">
        <f t="shared" si="369"/>
        <v>18.292682926829269</v>
      </c>
    </row>
    <row r="182" spans="2:15" ht="15.75" customHeight="1"/>
    <row r="183" spans="2:15" ht="15.75" customHeight="1">
      <c r="B183" s="1"/>
      <c r="C183" s="1"/>
      <c r="D183" s="1" t="s">
        <v>0</v>
      </c>
      <c r="E183" s="1"/>
      <c r="F183" s="1" t="s">
        <v>1</v>
      </c>
      <c r="G183" s="1"/>
      <c r="I183" s="1"/>
      <c r="J183" s="1"/>
    </row>
    <row r="184" spans="2:15" ht="15.75" customHeight="1">
      <c r="B184" s="1" t="s">
        <v>18</v>
      </c>
      <c r="C184" s="1"/>
      <c r="D184" s="1" t="s">
        <v>3</v>
      </c>
      <c r="E184" s="1" t="s">
        <v>4</v>
      </c>
      <c r="F184" s="1" t="s">
        <v>3</v>
      </c>
      <c r="G184" s="1" t="s">
        <v>4</v>
      </c>
      <c r="I184" s="1" t="s">
        <v>18</v>
      </c>
      <c r="J184" s="1"/>
      <c r="K184" s="1" t="s">
        <v>0</v>
      </c>
      <c r="L184" s="1" t="s">
        <v>1</v>
      </c>
      <c r="N184" s="1" t="s">
        <v>0</v>
      </c>
      <c r="O184" s="1" t="s">
        <v>1</v>
      </c>
    </row>
    <row r="185" spans="2:15" ht="15.75" customHeight="1">
      <c r="B185" s="9" t="s">
        <v>20</v>
      </c>
      <c r="C185" s="2" t="s">
        <v>64</v>
      </c>
      <c r="D185" s="8">
        <v>23</v>
      </c>
      <c r="E185" s="8">
        <v>11</v>
      </c>
      <c r="F185" s="8">
        <v>11</v>
      </c>
      <c r="G185" s="8">
        <v>5</v>
      </c>
      <c r="I185" s="9" t="s">
        <v>20</v>
      </c>
      <c r="J185" s="2" t="s">
        <v>64</v>
      </c>
      <c r="K185" s="24">
        <f t="shared" ref="K185:K191" si="370">D185+E185</f>
        <v>34</v>
      </c>
      <c r="L185" s="24">
        <f t="shared" ref="L185:L191" si="371">F185+G185</f>
        <v>16</v>
      </c>
      <c r="N185" s="24">
        <f t="shared" ref="N185:N191" si="372">K185*100/(L185+K185)</f>
        <v>68</v>
      </c>
      <c r="O185" s="24">
        <f t="shared" ref="O185:O191" si="373">L185*100/(K185+L185)</f>
        <v>32</v>
      </c>
    </row>
    <row r="186" spans="2:15" ht="15.75" customHeight="1">
      <c r="B186" s="2"/>
      <c r="C186" s="2" t="s">
        <v>70</v>
      </c>
      <c r="D186" s="8">
        <v>10</v>
      </c>
      <c r="E186" s="8">
        <v>2</v>
      </c>
      <c r="F186" s="8">
        <v>0</v>
      </c>
      <c r="G186" s="8">
        <v>0</v>
      </c>
      <c r="I186" s="2"/>
      <c r="J186" s="2" t="s">
        <v>70</v>
      </c>
      <c r="K186" s="24">
        <f t="shared" si="370"/>
        <v>12</v>
      </c>
      <c r="L186" s="24">
        <f t="shared" si="371"/>
        <v>0</v>
      </c>
      <c r="N186" s="24">
        <f t="shared" si="372"/>
        <v>100</v>
      </c>
      <c r="O186" s="24">
        <f t="shared" si="373"/>
        <v>0</v>
      </c>
    </row>
    <row r="187" spans="2:15" ht="15.75" customHeight="1">
      <c r="B187" s="2"/>
      <c r="C187" s="2" t="s">
        <v>66</v>
      </c>
      <c r="D187" s="8">
        <v>11</v>
      </c>
      <c r="E187" s="8">
        <v>5</v>
      </c>
      <c r="F187" s="8">
        <v>2</v>
      </c>
      <c r="G187" s="8">
        <v>0</v>
      </c>
      <c r="I187" s="2"/>
      <c r="J187" s="2" t="s">
        <v>66</v>
      </c>
      <c r="K187" s="24">
        <f t="shared" si="370"/>
        <v>16</v>
      </c>
      <c r="L187" s="24">
        <f t="shared" si="371"/>
        <v>2</v>
      </c>
      <c r="N187" s="24">
        <f t="shared" si="372"/>
        <v>88.888888888888886</v>
      </c>
      <c r="O187" s="24">
        <f t="shared" si="373"/>
        <v>11.111111111111111</v>
      </c>
    </row>
    <row r="188" spans="2:15" ht="15.75" customHeight="1">
      <c r="B188" s="2"/>
      <c r="C188" s="2" t="s">
        <v>71</v>
      </c>
      <c r="D188" s="8">
        <v>6</v>
      </c>
      <c r="E188" s="8">
        <v>3</v>
      </c>
      <c r="F188" s="8">
        <v>1</v>
      </c>
      <c r="G188" s="8">
        <v>0</v>
      </c>
      <c r="I188" s="2"/>
      <c r="J188" s="2" t="s">
        <v>71</v>
      </c>
      <c r="K188" s="24">
        <f t="shared" si="370"/>
        <v>9</v>
      </c>
      <c r="L188" s="24">
        <f t="shared" si="371"/>
        <v>1</v>
      </c>
      <c r="N188" s="24">
        <f t="shared" si="372"/>
        <v>90</v>
      </c>
      <c r="O188" s="24">
        <f t="shared" si="373"/>
        <v>10</v>
      </c>
    </row>
    <row r="189" spans="2:15" ht="15.75" customHeight="1">
      <c r="B189" s="2"/>
      <c r="C189" s="2" t="s">
        <v>72</v>
      </c>
      <c r="D189" s="8">
        <v>7</v>
      </c>
      <c r="E189" s="8">
        <v>1</v>
      </c>
      <c r="F189" s="8">
        <v>7</v>
      </c>
      <c r="G189" s="8">
        <v>1</v>
      </c>
      <c r="I189" s="2"/>
      <c r="J189" s="2" t="s">
        <v>72</v>
      </c>
      <c r="K189" s="24">
        <f t="shared" si="370"/>
        <v>8</v>
      </c>
      <c r="L189" s="24">
        <f t="shared" si="371"/>
        <v>8</v>
      </c>
      <c r="N189" s="24">
        <f t="shared" si="372"/>
        <v>50</v>
      </c>
      <c r="O189" s="24">
        <f t="shared" si="373"/>
        <v>50</v>
      </c>
    </row>
    <row r="190" spans="2:15" ht="15.75" customHeight="1">
      <c r="B190" s="2"/>
      <c r="C190" s="2" t="s">
        <v>73</v>
      </c>
      <c r="D190" s="8">
        <v>5</v>
      </c>
      <c r="E190" s="8">
        <v>1</v>
      </c>
      <c r="F190" s="8">
        <v>0</v>
      </c>
      <c r="G190" s="8">
        <v>0</v>
      </c>
      <c r="I190" s="2"/>
      <c r="J190" s="2" t="s">
        <v>73</v>
      </c>
      <c r="K190" s="24">
        <f t="shared" si="370"/>
        <v>6</v>
      </c>
      <c r="L190" s="24">
        <f t="shared" si="371"/>
        <v>0</v>
      </c>
      <c r="N190" s="24">
        <f t="shared" si="372"/>
        <v>100</v>
      </c>
      <c r="O190" s="24">
        <f t="shared" si="373"/>
        <v>0</v>
      </c>
    </row>
    <row r="191" spans="2:15" ht="15.75" customHeight="1">
      <c r="B191" s="2"/>
      <c r="C191" s="2" t="s">
        <v>12</v>
      </c>
      <c r="D191" s="8">
        <v>10</v>
      </c>
      <c r="E191" s="8">
        <v>19</v>
      </c>
      <c r="F191" s="8">
        <v>0</v>
      </c>
      <c r="G191" s="8">
        <v>4</v>
      </c>
      <c r="I191" s="2"/>
      <c r="J191" s="2" t="s">
        <v>12</v>
      </c>
      <c r="K191" s="24">
        <f t="shared" si="370"/>
        <v>29</v>
      </c>
      <c r="L191" s="24">
        <f t="shared" si="371"/>
        <v>4</v>
      </c>
      <c r="N191" s="24">
        <f t="shared" si="372"/>
        <v>87.878787878787875</v>
      </c>
      <c r="O191" s="24">
        <f t="shared" si="373"/>
        <v>12.121212121212121</v>
      </c>
    </row>
    <row r="192" spans="2:15" ht="15.75" customHeight="1"/>
    <row r="193" spans="2:15" ht="15.75" customHeight="1">
      <c r="B193" s="1"/>
      <c r="C193" s="1"/>
      <c r="D193" s="1" t="s">
        <v>0</v>
      </c>
      <c r="E193" s="1"/>
      <c r="F193" s="1" t="s">
        <v>1</v>
      </c>
      <c r="G193" s="1"/>
      <c r="I193" s="1"/>
      <c r="J193" s="1"/>
    </row>
    <row r="194" spans="2:15" ht="15.75" customHeight="1">
      <c r="B194" s="1" t="s">
        <v>18</v>
      </c>
      <c r="C194" s="1"/>
      <c r="D194" s="1" t="s">
        <v>3</v>
      </c>
      <c r="E194" s="1" t="s">
        <v>4</v>
      </c>
      <c r="F194" s="1" t="s">
        <v>3</v>
      </c>
      <c r="G194" s="1" t="s">
        <v>4</v>
      </c>
      <c r="I194" s="1" t="s">
        <v>18</v>
      </c>
      <c r="J194" s="1"/>
      <c r="K194" s="1" t="s">
        <v>0</v>
      </c>
      <c r="L194" s="1" t="s">
        <v>1</v>
      </c>
      <c r="N194" s="1" t="s">
        <v>0</v>
      </c>
      <c r="O194" s="1" t="s">
        <v>1</v>
      </c>
    </row>
    <row r="195" spans="2:15" ht="15.75" customHeight="1">
      <c r="B195" s="9" t="s">
        <v>24</v>
      </c>
      <c r="C195" s="2" t="s">
        <v>64</v>
      </c>
      <c r="D195" s="8">
        <v>29</v>
      </c>
      <c r="E195" s="8">
        <v>17</v>
      </c>
      <c r="F195" s="8">
        <v>16</v>
      </c>
      <c r="G195" s="8">
        <v>12</v>
      </c>
      <c r="I195" s="9" t="s">
        <v>24</v>
      </c>
      <c r="J195" s="2" t="s">
        <v>64</v>
      </c>
      <c r="K195" s="24">
        <f t="shared" ref="K195:K201" si="374">D195+E195</f>
        <v>46</v>
      </c>
      <c r="L195" s="24">
        <f t="shared" ref="L195:L201" si="375">F195+G195</f>
        <v>28</v>
      </c>
      <c r="N195" s="24">
        <f t="shared" ref="N195:N201" si="376">K195*100/(L195+K195)</f>
        <v>62.162162162162161</v>
      </c>
      <c r="O195" s="24">
        <f t="shared" ref="O195:O201" si="377">L195*100/(K195+L195)</f>
        <v>37.837837837837839</v>
      </c>
    </row>
    <row r="196" spans="2:15" ht="15.75" customHeight="1">
      <c r="B196" s="2"/>
      <c r="C196" s="2" t="s">
        <v>70</v>
      </c>
      <c r="D196" s="8">
        <v>2.5</v>
      </c>
      <c r="E196" s="8">
        <v>0.5</v>
      </c>
      <c r="F196" s="8">
        <v>0</v>
      </c>
      <c r="G196" s="8">
        <v>0.5</v>
      </c>
      <c r="I196" s="2"/>
      <c r="J196" s="2" t="s">
        <v>70</v>
      </c>
      <c r="K196" s="24">
        <f t="shared" si="374"/>
        <v>3</v>
      </c>
      <c r="L196" s="24">
        <f t="shared" si="375"/>
        <v>0.5</v>
      </c>
      <c r="N196" s="24">
        <f t="shared" si="376"/>
        <v>85.714285714285708</v>
      </c>
      <c r="O196" s="24">
        <f t="shared" si="377"/>
        <v>14.285714285714286</v>
      </c>
    </row>
    <row r="197" spans="2:15" ht="15.75" customHeight="1">
      <c r="B197" s="2"/>
      <c r="C197" s="2" t="s">
        <v>66</v>
      </c>
      <c r="D197" s="8">
        <v>5.5</v>
      </c>
      <c r="E197" s="8">
        <v>6</v>
      </c>
      <c r="F197" s="8">
        <v>1.5</v>
      </c>
      <c r="G197" s="8">
        <v>1</v>
      </c>
      <c r="I197" s="2"/>
      <c r="J197" s="2" t="s">
        <v>66</v>
      </c>
      <c r="K197" s="24">
        <f t="shared" si="374"/>
        <v>11.5</v>
      </c>
      <c r="L197" s="24">
        <f t="shared" si="375"/>
        <v>2.5</v>
      </c>
      <c r="N197" s="24">
        <f t="shared" si="376"/>
        <v>82.142857142857139</v>
      </c>
      <c r="O197" s="24">
        <f t="shared" si="377"/>
        <v>17.857142857142858</v>
      </c>
    </row>
    <row r="198" spans="2:15" ht="15.75" customHeight="1">
      <c r="B198" s="2"/>
      <c r="C198" s="2" t="s">
        <v>71</v>
      </c>
      <c r="D198" s="8">
        <v>1</v>
      </c>
      <c r="E198" s="8">
        <v>0</v>
      </c>
      <c r="F198" s="8">
        <v>0</v>
      </c>
      <c r="G198" s="8">
        <v>0.5</v>
      </c>
      <c r="I198" s="2"/>
      <c r="J198" s="2" t="s">
        <v>71</v>
      </c>
      <c r="K198" s="24">
        <f t="shared" si="374"/>
        <v>1</v>
      </c>
      <c r="L198" s="24">
        <f t="shared" si="375"/>
        <v>0.5</v>
      </c>
      <c r="N198" s="24">
        <f t="shared" si="376"/>
        <v>66.666666666666671</v>
      </c>
      <c r="O198" s="24">
        <f t="shared" si="377"/>
        <v>33.333333333333336</v>
      </c>
    </row>
    <row r="199" spans="2:15" ht="15.75" customHeight="1">
      <c r="B199" s="2"/>
      <c r="C199" s="2" t="s">
        <v>72</v>
      </c>
      <c r="D199" s="8">
        <v>0.5</v>
      </c>
      <c r="E199" s="8">
        <v>0</v>
      </c>
      <c r="F199" s="8">
        <v>0</v>
      </c>
      <c r="G199" s="8">
        <v>0</v>
      </c>
      <c r="I199" s="2"/>
      <c r="J199" s="2" t="s">
        <v>72</v>
      </c>
      <c r="K199" s="24">
        <f t="shared" si="374"/>
        <v>0.5</v>
      </c>
      <c r="L199" s="24">
        <f t="shared" si="375"/>
        <v>0</v>
      </c>
      <c r="N199" s="24">
        <f t="shared" si="376"/>
        <v>100</v>
      </c>
      <c r="O199" s="24">
        <f t="shared" si="377"/>
        <v>0</v>
      </c>
    </row>
    <row r="200" spans="2:15" ht="15.75" customHeight="1">
      <c r="B200" s="2"/>
      <c r="C200" s="2" t="s">
        <v>73</v>
      </c>
      <c r="D200" s="8">
        <v>1</v>
      </c>
      <c r="E200" s="8">
        <v>0</v>
      </c>
      <c r="F200" s="8">
        <v>0</v>
      </c>
      <c r="G200" s="8">
        <v>0.5</v>
      </c>
      <c r="I200" s="2"/>
      <c r="J200" s="2" t="s">
        <v>73</v>
      </c>
      <c r="K200" s="24">
        <f t="shared" si="374"/>
        <v>1</v>
      </c>
      <c r="L200" s="24">
        <f t="shared" si="375"/>
        <v>0.5</v>
      </c>
      <c r="N200" s="24">
        <f t="shared" si="376"/>
        <v>66.666666666666671</v>
      </c>
      <c r="O200" s="24">
        <f t="shared" si="377"/>
        <v>33.333333333333336</v>
      </c>
    </row>
    <row r="201" spans="2:15" ht="15.75" customHeight="1">
      <c r="B201" s="2"/>
      <c r="C201" s="2" t="s">
        <v>12</v>
      </c>
      <c r="D201" s="8">
        <v>6.5</v>
      </c>
      <c r="E201" s="8">
        <v>14.5</v>
      </c>
      <c r="F201" s="8">
        <v>1</v>
      </c>
      <c r="G201" s="8">
        <v>1.5</v>
      </c>
      <c r="I201" s="2"/>
      <c r="J201" s="2" t="s">
        <v>12</v>
      </c>
      <c r="K201" s="24">
        <f t="shared" si="374"/>
        <v>21</v>
      </c>
      <c r="L201" s="24">
        <f t="shared" si="375"/>
        <v>2.5</v>
      </c>
      <c r="N201" s="24">
        <f t="shared" si="376"/>
        <v>89.361702127659569</v>
      </c>
      <c r="O201" s="24">
        <f t="shared" si="377"/>
        <v>10.638297872340425</v>
      </c>
    </row>
    <row r="202" spans="2:15" ht="15.75" customHeight="1"/>
    <row r="203" spans="2:15" ht="15.75" customHeight="1">
      <c r="B203" s="1"/>
      <c r="C203" s="1"/>
      <c r="D203" s="1" t="s">
        <v>0</v>
      </c>
      <c r="E203" s="1"/>
      <c r="F203" s="1" t="s">
        <v>1</v>
      </c>
      <c r="G203" s="1"/>
      <c r="I203" s="1"/>
      <c r="J203" s="1"/>
    </row>
    <row r="204" spans="2:15" ht="15.75" customHeight="1">
      <c r="B204" s="1" t="s">
        <v>18</v>
      </c>
      <c r="C204" s="1"/>
      <c r="D204" s="1" t="s">
        <v>3</v>
      </c>
      <c r="E204" s="1" t="s">
        <v>4</v>
      </c>
      <c r="F204" s="1" t="s">
        <v>3</v>
      </c>
      <c r="G204" s="1" t="s">
        <v>4</v>
      </c>
      <c r="I204" s="1" t="s">
        <v>18</v>
      </c>
      <c r="J204" s="1"/>
      <c r="K204" s="1" t="s">
        <v>0</v>
      </c>
      <c r="L204" s="1" t="s">
        <v>1</v>
      </c>
      <c r="N204" s="1" t="s">
        <v>0</v>
      </c>
      <c r="O204" s="1" t="s">
        <v>1</v>
      </c>
    </row>
    <row r="205" spans="2:15" ht="15.75" customHeight="1">
      <c r="B205" s="9" t="s">
        <v>34</v>
      </c>
      <c r="C205" s="2" t="s">
        <v>64</v>
      </c>
      <c r="D205" s="8">
        <v>23</v>
      </c>
      <c r="E205" s="8">
        <v>8.5</v>
      </c>
      <c r="F205" s="8">
        <v>14</v>
      </c>
      <c r="G205" s="8">
        <v>9</v>
      </c>
      <c r="I205" s="9" t="s">
        <v>34</v>
      </c>
      <c r="J205" s="2" t="s">
        <v>64</v>
      </c>
      <c r="K205" s="24">
        <f t="shared" ref="K205:K211" si="378">D205+E205</f>
        <v>31.5</v>
      </c>
      <c r="L205" s="24">
        <f t="shared" ref="L205:L211" si="379">F205+G205</f>
        <v>23</v>
      </c>
      <c r="N205" s="24">
        <f t="shared" ref="N205:N207" si="380">K205*100/(L205+K205)</f>
        <v>57.798165137614681</v>
      </c>
      <c r="O205" s="24">
        <f t="shared" ref="O205:O207" si="381">L205*100/(K205+L205)</f>
        <v>42.201834862385319</v>
      </c>
    </row>
    <row r="206" spans="2:15" ht="15.75" customHeight="1">
      <c r="B206" s="2"/>
      <c r="C206" s="2" t="s">
        <v>70</v>
      </c>
      <c r="D206" s="8">
        <v>7.5</v>
      </c>
      <c r="E206" s="8">
        <v>1.5</v>
      </c>
      <c r="F206" s="8">
        <v>2</v>
      </c>
      <c r="G206" s="8">
        <v>0.5</v>
      </c>
      <c r="I206" s="2"/>
      <c r="J206" s="2" t="s">
        <v>70</v>
      </c>
      <c r="K206" s="24">
        <f t="shared" si="378"/>
        <v>9</v>
      </c>
      <c r="L206" s="24">
        <f t="shared" si="379"/>
        <v>2.5</v>
      </c>
      <c r="N206" s="24">
        <f t="shared" si="380"/>
        <v>78.260869565217391</v>
      </c>
      <c r="O206" s="24">
        <f t="shared" si="381"/>
        <v>21.739130434782609</v>
      </c>
    </row>
    <row r="207" spans="2:15" ht="15.75" customHeight="1">
      <c r="B207" s="2"/>
      <c r="C207" s="2" t="s">
        <v>66</v>
      </c>
      <c r="D207" s="8">
        <v>5.5</v>
      </c>
      <c r="E207" s="8">
        <v>2</v>
      </c>
      <c r="F207" s="8">
        <v>0</v>
      </c>
      <c r="G207" s="8">
        <v>0</v>
      </c>
      <c r="I207" s="2"/>
      <c r="J207" s="2" t="s">
        <v>66</v>
      </c>
      <c r="K207" s="24">
        <f t="shared" si="378"/>
        <v>7.5</v>
      </c>
      <c r="L207" s="24">
        <f t="shared" si="379"/>
        <v>0</v>
      </c>
      <c r="N207" s="24">
        <f t="shared" si="380"/>
        <v>100</v>
      </c>
      <c r="O207" s="24">
        <f t="shared" si="381"/>
        <v>0</v>
      </c>
    </row>
    <row r="208" spans="2:15" ht="15.75" customHeight="1">
      <c r="B208" s="2"/>
      <c r="C208" s="2" t="s">
        <v>71</v>
      </c>
      <c r="D208" s="8">
        <v>0</v>
      </c>
      <c r="E208" s="8">
        <v>0</v>
      </c>
      <c r="F208" s="8">
        <v>0</v>
      </c>
      <c r="G208" s="8">
        <v>0</v>
      </c>
      <c r="I208" s="2"/>
      <c r="J208" s="2" t="s">
        <v>71</v>
      </c>
      <c r="K208" s="24">
        <f t="shared" si="378"/>
        <v>0</v>
      </c>
      <c r="L208" s="24">
        <f t="shared" si="379"/>
        <v>0</v>
      </c>
      <c r="N208" s="24"/>
      <c r="O208" s="24"/>
    </row>
    <row r="209" spans="2:15" ht="15.75" customHeight="1">
      <c r="B209" s="2"/>
      <c r="C209" s="2" t="s">
        <v>72</v>
      </c>
      <c r="D209" s="8">
        <v>4</v>
      </c>
      <c r="E209" s="8">
        <v>1.5</v>
      </c>
      <c r="F209" s="8">
        <v>0.5</v>
      </c>
      <c r="G209" s="8">
        <v>0</v>
      </c>
      <c r="I209" s="2"/>
      <c r="J209" s="2" t="s">
        <v>72</v>
      </c>
      <c r="K209" s="24">
        <f t="shared" si="378"/>
        <v>5.5</v>
      </c>
      <c r="L209" s="24">
        <f t="shared" si="379"/>
        <v>0.5</v>
      </c>
      <c r="N209" s="24">
        <f t="shared" ref="N209:N211" si="382">K209*100/(L209+K209)</f>
        <v>91.666666666666671</v>
      </c>
      <c r="O209" s="24">
        <f t="shared" ref="O209:O211" si="383">L209*100/(K209+L209)</f>
        <v>8.3333333333333339</v>
      </c>
    </row>
    <row r="210" spans="2:15" ht="15.75" customHeight="1">
      <c r="B210" s="2"/>
      <c r="C210" s="2" t="s">
        <v>73</v>
      </c>
      <c r="D210" s="8">
        <v>1.5</v>
      </c>
      <c r="E210" s="8">
        <v>0</v>
      </c>
      <c r="F210" s="8">
        <v>0</v>
      </c>
      <c r="G210" s="8">
        <v>0</v>
      </c>
      <c r="I210" s="2"/>
      <c r="J210" s="2" t="s">
        <v>73</v>
      </c>
      <c r="K210" s="24">
        <f t="shared" si="378"/>
        <v>1.5</v>
      </c>
      <c r="L210" s="24">
        <f t="shared" si="379"/>
        <v>0</v>
      </c>
      <c r="N210" s="24">
        <f t="shared" si="382"/>
        <v>100</v>
      </c>
      <c r="O210" s="24">
        <f t="shared" si="383"/>
        <v>0</v>
      </c>
    </row>
    <row r="211" spans="2:15" ht="15.75" customHeight="1">
      <c r="B211" s="2"/>
      <c r="C211" s="2" t="s">
        <v>12</v>
      </c>
      <c r="D211" s="8">
        <v>12</v>
      </c>
      <c r="E211" s="8">
        <v>13.5</v>
      </c>
      <c r="F211" s="8">
        <v>1</v>
      </c>
      <c r="G211" s="8">
        <v>0.5</v>
      </c>
      <c r="I211" s="2"/>
      <c r="J211" s="2" t="s">
        <v>12</v>
      </c>
      <c r="K211" s="24">
        <f t="shared" si="378"/>
        <v>25.5</v>
      </c>
      <c r="L211" s="24">
        <f t="shared" si="379"/>
        <v>1.5</v>
      </c>
      <c r="N211" s="24">
        <f t="shared" si="382"/>
        <v>94.444444444444443</v>
      </c>
      <c r="O211" s="24">
        <f t="shared" si="383"/>
        <v>5.5555555555555554</v>
      </c>
    </row>
    <row r="212" spans="2:15" ht="15.75" customHeight="1"/>
    <row r="213" spans="2:15" ht="15.75" customHeight="1">
      <c r="B213" s="1"/>
      <c r="C213" s="1"/>
      <c r="D213" s="1" t="s">
        <v>0</v>
      </c>
      <c r="E213" s="1"/>
      <c r="F213" s="1" t="s">
        <v>1</v>
      </c>
      <c r="G213" s="1"/>
      <c r="I213" s="1"/>
      <c r="J213" s="1"/>
    </row>
    <row r="214" spans="2:15" ht="15.75" customHeight="1">
      <c r="B214" s="1" t="s">
        <v>18</v>
      </c>
      <c r="C214" s="1"/>
      <c r="D214" s="1" t="s">
        <v>3</v>
      </c>
      <c r="E214" s="1" t="s">
        <v>4</v>
      </c>
      <c r="F214" s="1" t="s">
        <v>3</v>
      </c>
      <c r="G214" s="1" t="s">
        <v>4</v>
      </c>
      <c r="I214" s="1" t="s">
        <v>18</v>
      </c>
      <c r="J214" s="1"/>
      <c r="K214" s="1" t="s">
        <v>0</v>
      </c>
      <c r="L214" s="1" t="s">
        <v>1</v>
      </c>
      <c r="N214" s="1" t="s">
        <v>0</v>
      </c>
      <c r="O214" s="1" t="s">
        <v>1</v>
      </c>
    </row>
    <row r="215" spans="2:15" ht="15.75" customHeight="1">
      <c r="B215" s="9" t="s">
        <v>35</v>
      </c>
      <c r="C215" s="2" t="s">
        <v>64</v>
      </c>
      <c r="D215" s="8">
        <v>8.3333333333333321</v>
      </c>
      <c r="E215" s="8">
        <v>8.3333333333333339</v>
      </c>
      <c r="F215" s="8">
        <v>8</v>
      </c>
      <c r="G215" s="8">
        <v>3</v>
      </c>
      <c r="I215" s="9" t="s">
        <v>35</v>
      </c>
      <c r="J215" s="2" t="s">
        <v>64</v>
      </c>
      <c r="K215" s="24">
        <f t="shared" ref="K215:K221" si="384">D215+E215</f>
        <v>16.666666666666664</v>
      </c>
      <c r="L215" s="24">
        <f t="shared" ref="L215:L221" si="385">F215+G215</f>
        <v>11</v>
      </c>
      <c r="N215" s="24">
        <f t="shared" ref="N215:N221" si="386">K215*100/(L215+K215)</f>
        <v>60.24096385542169</v>
      </c>
      <c r="O215" s="24">
        <f t="shared" ref="O215:O221" si="387">L215*100/(K215+L215)</f>
        <v>39.759036144578317</v>
      </c>
    </row>
    <row r="216" spans="2:15" ht="15.75" customHeight="1">
      <c r="B216" s="2"/>
      <c r="C216" s="2" t="s">
        <v>70</v>
      </c>
      <c r="D216" s="8">
        <v>7.333333333333333</v>
      </c>
      <c r="E216" s="8">
        <v>1.666666666666667</v>
      </c>
      <c r="F216" s="8">
        <v>3</v>
      </c>
      <c r="G216" s="8">
        <v>0.66666666666666663</v>
      </c>
      <c r="I216" s="2"/>
      <c r="J216" s="2" t="s">
        <v>70</v>
      </c>
      <c r="K216" s="24">
        <f t="shared" si="384"/>
        <v>9</v>
      </c>
      <c r="L216" s="24">
        <f t="shared" si="385"/>
        <v>3.6666666666666665</v>
      </c>
      <c r="N216" s="24">
        <f t="shared" si="386"/>
        <v>71.05263157894737</v>
      </c>
      <c r="O216" s="24">
        <f t="shared" si="387"/>
        <v>28.94736842105263</v>
      </c>
    </row>
    <row r="217" spans="2:15" ht="15.75" customHeight="1">
      <c r="B217" s="2"/>
      <c r="C217" s="2" t="s">
        <v>66</v>
      </c>
      <c r="D217" s="8">
        <v>3.6666666666666665</v>
      </c>
      <c r="E217" s="8">
        <v>3.6666666666666665</v>
      </c>
      <c r="F217" s="8">
        <v>0</v>
      </c>
      <c r="G217" s="8">
        <v>0.33333333333333331</v>
      </c>
      <c r="I217" s="2"/>
      <c r="J217" s="2" t="s">
        <v>66</v>
      </c>
      <c r="K217" s="24">
        <f t="shared" si="384"/>
        <v>7.333333333333333</v>
      </c>
      <c r="L217" s="24">
        <f t="shared" si="385"/>
        <v>0.33333333333333331</v>
      </c>
      <c r="N217" s="24">
        <f t="shared" si="386"/>
        <v>95.65217391304347</v>
      </c>
      <c r="O217" s="24">
        <f t="shared" si="387"/>
        <v>4.3478260869565215</v>
      </c>
    </row>
    <row r="218" spans="2:15" ht="15.75" customHeight="1">
      <c r="B218" s="2"/>
      <c r="C218" s="2" t="s">
        <v>71</v>
      </c>
      <c r="D218" s="8">
        <v>3.6666666666666665</v>
      </c>
      <c r="E218" s="8">
        <v>0.66666666666666663</v>
      </c>
      <c r="F218" s="8">
        <v>0</v>
      </c>
      <c r="G218" s="8">
        <v>0</v>
      </c>
      <c r="I218" s="2"/>
      <c r="J218" s="2" t="s">
        <v>71</v>
      </c>
      <c r="K218" s="24">
        <f t="shared" si="384"/>
        <v>4.333333333333333</v>
      </c>
      <c r="L218" s="24">
        <f t="shared" si="385"/>
        <v>0</v>
      </c>
      <c r="N218" s="24">
        <f t="shared" si="386"/>
        <v>100</v>
      </c>
      <c r="O218" s="24">
        <f t="shared" si="387"/>
        <v>0</v>
      </c>
    </row>
    <row r="219" spans="2:15" ht="15.75" customHeight="1">
      <c r="B219" s="2"/>
      <c r="C219" s="2" t="s">
        <v>72</v>
      </c>
      <c r="D219" s="8">
        <v>0.33333333333333331</v>
      </c>
      <c r="E219" s="8">
        <v>0</v>
      </c>
      <c r="F219" s="8">
        <v>0</v>
      </c>
      <c r="G219" s="8">
        <v>0</v>
      </c>
      <c r="I219" s="2"/>
      <c r="J219" s="2" t="s">
        <v>72</v>
      </c>
      <c r="K219" s="24">
        <f t="shared" si="384"/>
        <v>0.33333333333333331</v>
      </c>
      <c r="L219" s="24">
        <f t="shared" si="385"/>
        <v>0</v>
      </c>
      <c r="N219" s="24">
        <f t="shared" si="386"/>
        <v>99.999999999999986</v>
      </c>
      <c r="O219" s="24">
        <f t="shared" si="387"/>
        <v>0</v>
      </c>
    </row>
    <row r="220" spans="2:15" ht="15.75" customHeight="1">
      <c r="B220" s="2"/>
      <c r="C220" s="2" t="s">
        <v>73</v>
      </c>
      <c r="D220" s="8">
        <v>0.33333333333333331</v>
      </c>
      <c r="E220" s="8">
        <v>0</v>
      </c>
      <c r="F220" s="8">
        <v>0.33333333333333331</v>
      </c>
      <c r="G220" s="8">
        <v>0</v>
      </c>
      <c r="I220" s="2"/>
      <c r="J220" s="2" t="s">
        <v>73</v>
      </c>
      <c r="K220" s="24">
        <f t="shared" si="384"/>
        <v>0.33333333333333331</v>
      </c>
      <c r="L220" s="24">
        <f t="shared" si="385"/>
        <v>0.33333333333333331</v>
      </c>
      <c r="N220" s="24">
        <f t="shared" si="386"/>
        <v>49.999999999999993</v>
      </c>
      <c r="O220" s="24">
        <f t="shared" si="387"/>
        <v>49.999999999999993</v>
      </c>
    </row>
    <row r="221" spans="2:15" ht="15.75" customHeight="1">
      <c r="B221" s="2"/>
      <c r="C221" s="2" t="s">
        <v>12</v>
      </c>
      <c r="D221" s="8">
        <v>12.000000000000002</v>
      </c>
      <c r="E221" s="8">
        <v>15.333333333333334</v>
      </c>
      <c r="F221" s="8">
        <v>2.6666666666666665</v>
      </c>
      <c r="G221" s="8">
        <v>2.333333333333333</v>
      </c>
      <c r="I221" s="2"/>
      <c r="J221" s="2" t="s">
        <v>12</v>
      </c>
      <c r="K221" s="24">
        <f t="shared" si="384"/>
        <v>27.333333333333336</v>
      </c>
      <c r="L221" s="24">
        <f t="shared" si="385"/>
        <v>5</v>
      </c>
      <c r="N221" s="24">
        <f t="shared" si="386"/>
        <v>84.536082474226802</v>
      </c>
      <c r="O221" s="24">
        <f t="shared" si="387"/>
        <v>15.463917525773194</v>
      </c>
    </row>
    <row r="222" spans="2:15" ht="15.75" customHeight="1"/>
    <row r="223" spans="2:15" ht="15.75" customHeight="1">
      <c r="B223" s="1"/>
      <c r="C223" s="1"/>
      <c r="D223" s="1" t="s">
        <v>0</v>
      </c>
      <c r="E223" s="1"/>
      <c r="F223" s="1" t="s">
        <v>1</v>
      </c>
      <c r="G223" s="1"/>
      <c r="I223" s="1"/>
      <c r="J223" s="1"/>
    </row>
    <row r="224" spans="2:15" ht="15.75" customHeight="1">
      <c r="B224" s="1" t="s">
        <v>18</v>
      </c>
      <c r="C224" s="1"/>
      <c r="D224" s="1" t="s">
        <v>3</v>
      </c>
      <c r="E224" s="1" t="s">
        <v>4</v>
      </c>
      <c r="F224" s="1" t="s">
        <v>3</v>
      </c>
      <c r="G224" s="1" t="s">
        <v>4</v>
      </c>
      <c r="I224" s="1" t="s">
        <v>18</v>
      </c>
      <c r="J224" s="1"/>
      <c r="K224" s="1" t="s">
        <v>0</v>
      </c>
      <c r="L224" s="1" t="s">
        <v>1</v>
      </c>
      <c r="N224" s="1" t="s">
        <v>0</v>
      </c>
      <c r="O224" s="1" t="s">
        <v>1</v>
      </c>
    </row>
    <row r="225" spans="2:15" ht="15.75" customHeight="1">
      <c r="B225" s="9" t="s">
        <v>42</v>
      </c>
      <c r="C225" s="2" t="s">
        <v>64</v>
      </c>
      <c r="D225" s="8">
        <v>25</v>
      </c>
      <c r="E225" s="8">
        <v>31</v>
      </c>
      <c r="F225" s="8">
        <v>12.5</v>
      </c>
      <c r="G225" s="8">
        <v>16.5</v>
      </c>
      <c r="I225" s="9" t="s">
        <v>42</v>
      </c>
      <c r="J225" s="2" t="s">
        <v>64</v>
      </c>
      <c r="K225" s="24">
        <f t="shared" ref="K225:K231" si="388">D225+E225</f>
        <v>56</v>
      </c>
      <c r="L225" s="24">
        <f t="shared" ref="L225:L231" si="389">F225+G225</f>
        <v>29</v>
      </c>
      <c r="N225" s="24">
        <f t="shared" ref="N225:N231" si="390">K225*100/(L225+K225)</f>
        <v>65.882352941176464</v>
      </c>
      <c r="O225" s="24">
        <f t="shared" ref="O225:O231" si="391">L225*100/(K225+L225)</f>
        <v>34.117647058823529</v>
      </c>
    </row>
    <row r="226" spans="2:15" ht="15.75" customHeight="1">
      <c r="B226" s="2"/>
      <c r="C226" s="2" t="s">
        <v>70</v>
      </c>
      <c r="D226" s="8">
        <v>12</v>
      </c>
      <c r="E226" s="8">
        <v>6</v>
      </c>
      <c r="F226" s="8">
        <v>2.5</v>
      </c>
      <c r="G226" s="8">
        <v>2</v>
      </c>
      <c r="I226" s="2"/>
      <c r="J226" s="2" t="s">
        <v>70</v>
      </c>
      <c r="K226" s="24">
        <f t="shared" si="388"/>
        <v>18</v>
      </c>
      <c r="L226" s="24">
        <f t="shared" si="389"/>
        <v>4.5</v>
      </c>
      <c r="N226" s="24">
        <f t="shared" si="390"/>
        <v>80</v>
      </c>
      <c r="O226" s="24">
        <f t="shared" si="391"/>
        <v>20</v>
      </c>
    </row>
    <row r="227" spans="2:15" ht="15.75" customHeight="1">
      <c r="B227" s="2"/>
      <c r="C227" s="2" t="s">
        <v>66</v>
      </c>
      <c r="D227" s="8">
        <v>3.5</v>
      </c>
      <c r="E227" s="8">
        <v>3</v>
      </c>
      <c r="F227" s="8">
        <v>0.5</v>
      </c>
      <c r="G227" s="8">
        <v>0</v>
      </c>
      <c r="I227" s="2"/>
      <c r="J227" s="2" t="s">
        <v>66</v>
      </c>
      <c r="K227" s="24">
        <f t="shared" si="388"/>
        <v>6.5</v>
      </c>
      <c r="L227" s="24">
        <f t="shared" si="389"/>
        <v>0.5</v>
      </c>
      <c r="N227" s="24">
        <f t="shared" si="390"/>
        <v>92.857142857142861</v>
      </c>
      <c r="O227" s="24">
        <f t="shared" si="391"/>
        <v>7.1428571428571432</v>
      </c>
    </row>
    <row r="228" spans="2:15" ht="15.75" customHeight="1">
      <c r="B228" s="2"/>
      <c r="C228" s="2" t="s">
        <v>71</v>
      </c>
      <c r="D228" s="8">
        <v>4</v>
      </c>
      <c r="E228" s="8">
        <v>3.5</v>
      </c>
      <c r="F228" s="8">
        <v>0</v>
      </c>
      <c r="G228" s="8">
        <v>0</v>
      </c>
      <c r="I228" s="2"/>
      <c r="J228" s="2" t="s">
        <v>71</v>
      </c>
      <c r="K228" s="24">
        <f t="shared" si="388"/>
        <v>7.5</v>
      </c>
      <c r="L228" s="24">
        <f t="shared" si="389"/>
        <v>0</v>
      </c>
      <c r="N228" s="24">
        <f t="shared" si="390"/>
        <v>100</v>
      </c>
      <c r="O228" s="24">
        <f t="shared" si="391"/>
        <v>0</v>
      </c>
    </row>
    <row r="229" spans="2:15" ht="15.75" customHeight="1">
      <c r="B229" s="2"/>
      <c r="C229" s="2" t="s">
        <v>72</v>
      </c>
      <c r="D229" s="8">
        <v>4.5</v>
      </c>
      <c r="E229" s="8">
        <v>0.5</v>
      </c>
      <c r="F229" s="8">
        <v>0.5</v>
      </c>
      <c r="G229" s="8">
        <v>0.5</v>
      </c>
      <c r="I229" s="2"/>
      <c r="J229" s="2" t="s">
        <v>72</v>
      </c>
      <c r="K229" s="24">
        <f t="shared" si="388"/>
        <v>5</v>
      </c>
      <c r="L229" s="24">
        <f t="shared" si="389"/>
        <v>1</v>
      </c>
      <c r="N229" s="24">
        <f t="shared" si="390"/>
        <v>83.333333333333329</v>
      </c>
      <c r="O229" s="24">
        <f t="shared" si="391"/>
        <v>16.666666666666668</v>
      </c>
    </row>
    <row r="230" spans="2:15" ht="15.75" customHeight="1">
      <c r="B230" s="2"/>
      <c r="C230" s="2" t="s">
        <v>73</v>
      </c>
      <c r="D230" s="8">
        <v>1</v>
      </c>
      <c r="E230" s="8">
        <v>0.5</v>
      </c>
      <c r="F230" s="8">
        <v>0</v>
      </c>
      <c r="G230" s="8">
        <v>0</v>
      </c>
      <c r="I230" s="2"/>
      <c r="J230" s="2" t="s">
        <v>73</v>
      </c>
      <c r="K230" s="24">
        <f t="shared" si="388"/>
        <v>1.5</v>
      </c>
      <c r="L230" s="24">
        <f t="shared" si="389"/>
        <v>0</v>
      </c>
      <c r="N230" s="24">
        <f t="shared" si="390"/>
        <v>100</v>
      </c>
      <c r="O230" s="24">
        <f t="shared" si="391"/>
        <v>0</v>
      </c>
    </row>
    <row r="231" spans="2:15" ht="15.75" customHeight="1">
      <c r="B231" s="2"/>
      <c r="C231" s="2" t="s">
        <v>12</v>
      </c>
      <c r="D231" s="8">
        <v>12.5</v>
      </c>
      <c r="E231" s="8">
        <v>22</v>
      </c>
      <c r="F231" s="8">
        <v>2</v>
      </c>
      <c r="G231" s="8">
        <v>1.5</v>
      </c>
      <c r="I231" s="2"/>
      <c r="J231" s="2" t="s">
        <v>12</v>
      </c>
      <c r="K231" s="24">
        <f t="shared" si="388"/>
        <v>34.5</v>
      </c>
      <c r="L231" s="24">
        <f t="shared" si="389"/>
        <v>3.5</v>
      </c>
      <c r="N231" s="24">
        <f t="shared" si="390"/>
        <v>90.78947368421052</v>
      </c>
      <c r="O231" s="24">
        <f t="shared" si="391"/>
        <v>9.2105263157894743</v>
      </c>
    </row>
    <row r="232" spans="2:15" ht="15.75" customHeight="1"/>
    <row r="233" spans="2:15" ht="15.75" customHeight="1">
      <c r="B233" s="1"/>
      <c r="C233" s="1"/>
      <c r="D233" s="1" t="s">
        <v>0</v>
      </c>
      <c r="E233" s="1"/>
      <c r="F233" s="1" t="s">
        <v>1</v>
      </c>
      <c r="G233" s="1"/>
      <c r="I233" s="1"/>
      <c r="J233" s="1"/>
    </row>
    <row r="234" spans="2:15" ht="15.75" customHeight="1">
      <c r="B234" s="1" t="s">
        <v>27</v>
      </c>
      <c r="C234" s="1"/>
      <c r="D234" s="1" t="s">
        <v>3</v>
      </c>
      <c r="E234" s="1" t="s">
        <v>4</v>
      </c>
      <c r="F234" s="1" t="s">
        <v>3</v>
      </c>
      <c r="G234" s="1" t="s">
        <v>4</v>
      </c>
      <c r="I234" s="1" t="s">
        <v>27</v>
      </c>
      <c r="J234" s="1"/>
      <c r="K234" s="1" t="s">
        <v>0</v>
      </c>
      <c r="L234" s="1" t="s">
        <v>1</v>
      </c>
      <c r="N234" s="1" t="s">
        <v>0</v>
      </c>
      <c r="O234" s="1" t="s">
        <v>1</v>
      </c>
    </row>
    <row r="235" spans="2:15" ht="15.75" customHeight="1">
      <c r="B235" s="7" t="s">
        <v>28</v>
      </c>
      <c r="C235" s="2" t="s">
        <v>64</v>
      </c>
      <c r="D235" s="8">
        <v>2.6666666666666665</v>
      </c>
      <c r="E235" s="21">
        <v>5.666666666666667</v>
      </c>
      <c r="F235" s="8">
        <v>0.66666666666666663</v>
      </c>
      <c r="G235" s="8">
        <v>6.333333333333333</v>
      </c>
      <c r="I235" s="7" t="s">
        <v>28</v>
      </c>
      <c r="J235" s="2" t="s">
        <v>64</v>
      </c>
      <c r="K235" s="24">
        <f t="shared" ref="K235:K241" si="392">D235+E235</f>
        <v>8.3333333333333339</v>
      </c>
      <c r="L235" s="24">
        <f t="shared" ref="L235:L241" si="393">F235+G235</f>
        <v>7</v>
      </c>
      <c r="N235" s="24">
        <f t="shared" ref="N235:N238" si="394">K235*100/(L235+K235)</f>
        <v>54.347826086956523</v>
      </c>
      <c r="O235" s="24">
        <f t="shared" ref="O235:O238" si="395">L235*100/(K235+L235)</f>
        <v>45.652173913043477</v>
      </c>
    </row>
    <row r="236" spans="2:15" ht="15.75" customHeight="1">
      <c r="B236" s="2"/>
      <c r="C236" s="2" t="s">
        <v>76</v>
      </c>
      <c r="D236" s="21">
        <v>4.3333333333333348</v>
      </c>
      <c r="E236" s="8">
        <v>2</v>
      </c>
      <c r="F236" s="8">
        <v>2.3333333333333335</v>
      </c>
      <c r="G236" s="8">
        <v>0.33333333333333331</v>
      </c>
      <c r="I236" s="2"/>
      <c r="J236" s="2" t="s">
        <v>76</v>
      </c>
      <c r="K236" s="24">
        <f t="shared" si="392"/>
        <v>6.3333333333333348</v>
      </c>
      <c r="L236" s="24">
        <f t="shared" si="393"/>
        <v>2.666666666666667</v>
      </c>
      <c r="N236" s="24">
        <f t="shared" si="394"/>
        <v>70.370370370370367</v>
      </c>
      <c r="O236" s="24">
        <f t="shared" si="395"/>
        <v>29.629629629629626</v>
      </c>
    </row>
    <row r="237" spans="2:15" ht="15.75" customHeight="1">
      <c r="B237" s="2"/>
      <c r="C237" s="2" t="s">
        <v>66</v>
      </c>
      <c r="D237" s="8">
        <v>0.33333333333333337</v>
      </c>
      <c r="E237" s="8">
        <v>6</v>
      </c>
      <c r="F237" s="8">
        <v>0</v>
      </c>
      <c r="G237" s="8">
        <v>0.66666666666666674</v>
      </c>
      <c r="I237" s="2"/>
      <c r="J237" s="2" t="s">
        <v>66</v>
      </c>
      <c r="K237" s="24">
        <f t="shared" si="392"/>
        <v>6.333333333333333</v>
      </c>
      <c r="L237" s="24">
        <f t="shared" si="393"/>
        <v>0.66666666666666674</v>
      </c>
      <c r="N237" s="24">
        <f t="shared" si="394"/>
        <v>90.476190476190467</v>
      </c>
      <c r="O237" s="24">
        <f t="shared" si="395"/>
        <v>9.5238095238095237</v>
      </c>
    </row>
    <row r="238" spans="2:15" ht="15.75" customHeight="1">
      <c r="B238" s="2"/>
      <c r="C238" s="2" t="s">
        <v>77</v>
      </c>
      <c r="D238" s="8">
        <v>4.333333333333333</v>
      </c>
      <c r="E238" s="8">
        <v>1</v>
      </c>
      <c r="F238" s="8">
        <v>0</v>
      </c>
      <c r="G238" s="8">
        <v>0</v>
      </c>
      <c r="I238" s="2"/>
      <c r="J238" s="2" t="s">
        <v>77</v>
      </c>
      <c r="K238" s="24">
        <f t="shared" si="392"/>
        <v>5.333333333333333</v>
      </c>
      <c r="L238" s="24">
        <f t="shared" si="393"/>
        <v>0</v>
      </c>
      <c r="N238" s="24">
        <f t="shared" si="394"/>
        <v>99.999999999999986</v>
      </c>
      <c r="O238" s="24">
        <f t="shared" si="395"/>
        <v>0</v>
      </c>
    </row>
    <row r="239" spans="2:15" ht="15.75" customHeight="1">
      <c r="B239" s="2"/>
      <c r="C239" s="2" t="s">
        <v>78</v>
      </c>
      <c r="D239" s="8">
        <v>0</v>
      </c>
      <c r="E239" s="8">
        <v>0</v>
      </c>
      <c r="F239" s="8">
        <v>0</v>
      </c>
      <c r="G239" s="8">
        <v>0</v>
      </c>
      <c r="I239" s="2"/>
      <c r="J239" s="2" t="s">
        <v>78</v>
      </c>
      <c r="K239" s="24">
        <f t="shared" si="392"/>
        <v>0</v>
      </c>
      <c r="L239" s="24">
        <f t="shared" si="393"/>
        <v>0</v>
      </c>
      <c r="N239" s="24"/>
      <c r="O239" s="24"/>
    </row>
    <row r="240" spans="2:15" ht="15.75" customHeight="1">
      <c r="B240" s="2"/>
      <c r="C240" s="2" t="s">
        <v>79</v>
      </c>
      <c r="D240" s="8">
        <v>0.66666666666666663</v>
      </c>
      <c r="E240" s="8">
        <v>0.33333333333333331</v>
      </c>
      <c r="F240" s="8">
        <v>0</v>
      </c>
      <c r="G240" s="8">
        <v>0.33333333333333331</v>
      </c>
      <c r="I240" s="2"/>
      <c r="J240" s="2" t="s">
        <v>79</v>
      </c>
      <c r="K240" s="24">
        <f t="shared" si="392"/>
        <v>1</v>
      </c>
      <c r="L240" s="24">
        <f t="shared" si="393"/>
        <v>0.33333333333333331</v>
      </c>
      <c r="N240" s="24">
        <f t="shared" ref="N240:N241" si="396">K240*100/(L240+K240)</f>
        <v>75</v>
      </c>
      <c r="O240" s="24">
        <f t="shared" ref="O240:O241" si="397">L240*100/(K240+L240)</f>
        <v>24.999999999999996</v>
      </c>
    </row>
    <row r="241" spans="2:15" ht="15.75" customHeight="1">
      <c r="B241" s="2"/>
      <c r="C241" s="2" t="s">
        <v>12</v>
      </c>
      <c r="D241" s="8">
        <v>10.666666666666666</v>
      </c>
      <c r="E241" s="8">
        <v>16.666666666666668</v>
      </c>
      <c r="F241" s="8">
        <v>3.3333333333333335</v>
      </c>
      <c r="G241" s="8">
        <v>3</v>
      </c>
      <c r="I241" s="2"/>
      <c r="J241" s="2" t="s">
        <v>12</v>
      </c>
      <c r="K241" s="24">
        <f t="shared" si="392"/>
        <v>27.333333333333336</v>
      </c>
      <c r="L241" s="24">
        <f t="shared" si="393"/>
        <v>6.3333333333333339</v>
      </c>
      <c r="N241" s="24">
        <f t="shared" si="396"/>
        <v>81.188118811881182</v>
      </c>
      <c r="O241" s="24">
        <f t="shared" si="397"/>
        <v>18.811881188118811</v>
      </c>
    </row>
    <row r="242" spans="2:15" ht="15.75" customHeight="1"/>
    <row r="243" spans="2:15" ht="15.75" customHeight="1">
      <c r="B243" s="1"/>
      <c r="C243" s="1"/>
      <c r="D243" s="1" t="s">
        <v>0</v>
      </c>
      <c r="E243" s="1"/>
      <c r="F243" s="1" t="s">
        <v>1</v>
      </c>
      <c r="G243" s="1"/>
      <c r="I243" s="1"/>
      <c r="J243" s="1"/>
    </row>
    <row r="244" spans="2:15" ht="15.75" customHeight="1">
      <c r="B244" s="1" t="s">
        <v>27</v>
      </c>
      <c r="C244" s="1"/>
      <c r="D244" s="1" t="s">
        <v>3</v>
      </c>
      <c r="E244" s="1" t="s">
        <v>4</v>
      </c>
      <c r="F244" s="1" t="s">
        <v>3</v>
      </c>
      <c r="G244" s="1" t="s">
        <v>4</v>
      </c>
      <c r="I244" s="1" t="s">
        <v>27</v>
      </c>
      <c r="J244" s="1"/>
      <c r="K244" s="1" t="s">
        <v>0</v>
      </c>
      <c r="L244" s="1" t="s">
        <v>1</v>
      </c>
      <c r="N244" s="1" t="s">
        <v>0</v>
      </c>
      <c r="O244" s="1" t="s">
        <v>1</v>
      </c>
    </row>
    <row r="245" spans="2:15" ht="15.75" customHeight="1">
      <c r="B245" s="7" t="s">
        <v>41</v>
      </c>
      <c r="C245" s="2" t="s">
        <v>64</v>
      </c>
      <c r="D245" s="8">
        <v>5</v>
      </c>
      <c r="E245" s="21">
        <v>18</v>
      </c>
      <c r="F245" s="8">
        <v>2.5</v>
      </c>
      <c r="G245" s="8">
        <v>6.5</v>
      </c>
      <c r="I245" s="7" t="s">
        <v>41</v>
      </c>
      <c r="J245" s="2" t="s">
        <v>64</v>
      </c>
      <c r="K245" s="24">
        <f t="shared" ref="K245:K251" si="398">D245+E245</f>
        <v>23</v>
      </c>
      <c r="L245" s="24">
        <f t="shared" ref="L245:L251" si="399">F245+G245</f>
        <v>9</v>
      </c>
      <c r="N245" s="24">
        <f t="shared" ref="N245:N251" si="400">K245*100/(L245+K245)</f>
        <v>71.875</v>
      </c>
      <c r="O245" s="24">
        <f t="shared" ref="O245:O251" si="401">L245*100/(K245+L245)</f>
        <v>28.125</v>
      </c>
    </row>
    <row r="246" spans="2:15" ht="15.75" customHeight="1">
      <c r="B246" s="2"/>
      <c r="C246" s="2" t="s">
        <v>76</v>
      </c>
      <c r="D246" s="21">
        <v>15.5</v>
      </c>
      <c r="E246" s="8">
        <v>3</v>
      </c>
      <c r="F246" s="8">
        <v>6.5</v>
      </c>
      <c r="G246" s="8">
        <v>0</v>
      </c>
      <c r="I246" s="2"/>
      <c r="J246" s="2" t="s">
        <v>76</v>
      </c>
      <c r="K246" s="24">
        <f t="shared" si="398"/>
        <v>18.5</v>
      </c>
      <c r="L246" s="24">
        <f t="shared" si="399"/>
        <v>6.5</v>
      </c>
      <c r="N246" s="24">
        <f t="shared" si="400"/>
        <v>74</v>
      </c>
      <c r="O246" s="24">
        <f t="shared" si="401"/>
        <v>26</v>
      </c>
    </row>
    <row r="247" spans="2:15" ht="15.75" customHeight="1">
      <c r="B247" s="2"/>
      <c r="C247" s="2" t="s">
        <v>66</v>
      </c>
      <c r="D247" s="8">
        <v>1</v>
      </c>
      <c r="E247" s="8">
        <v>1.5</v>
      </c>
      <c r="F247" s="8">
        <v>0</v>
      </c>
      <c r="G247" s="8">
        <v>0</v>
      </c>
      <c r="I247" s="2"/>
      <c r="J247" s="2" t="s">
        <v>66</v>
      </c>
      <c r="K247" s="24">
        <f t="shared" si="398"/>
        <v>2.5</v>
      </c>
      <c r="L247" s="24">
        <f t="shared" si="399"/>
        <v>0</v>
      </c>
      <c r="N247" s="24">
        <f t="shared" si="400"/>
        <v>100</v>
      </c>
      <c r="O247" s="24">
        <f t="shared" si="401"/>
        <v>0</v>
      </c>
    </row>
    <row r="248" spans="2:15" ht="15.75" customHeight="1">
      <c r="B248" s="2"/>
      <c r="C248" s="2" t="s">
        <v>77</v>
      </c>
      <c r="D248" s="8">
        <v>5.5</v>
      </c>
      <c r="E248" s="8">
        <v>1</v>
      </c>
      <c r="F248" s="8">
        <v>0</v>
      </c>
      <c r="G248" s="8">
        <v>0.5</v>
      </c>
      <c r="I248" s="2"/>
      <c r="J248" s="2" t="s">
        <v>77</v>
      </c>
      <c r="K248" s="24">
        <f t="shared" si="398"/>
        <v>6.5</v>
      </c>
      <c r="L248" s="24">
        <f t="shared" si="399"/>
        <v>0.5</v>
      </c>
      <c r="N248" s="24">
        <f t="shared" si="400"/>
        <v>92.857142857142861</v>
      </c>
      <c r="O248" s="24">
        <f t="shared" si="401"/>
        <v>7.1428571428571432</v>
      </c>
    </row>
    <row r="249" spans="2:15" ht="15.75" customHeight="1">
      <c r="B249" s="2"/>
      <c r="C249" s="2" t="s">
        <v>78</v>
      </c>
      <c r="D249" s="8">
        <v>0</v>
      </c>
      <c r="E249" s="8">
        <v>1.5</v>
      </c>
      <c r="F249" s="8">
        <v>1</v>
      </c>
      <c r="G249" s="8">
        <v>1</v>
      </c>
      <c r="I249" s="2"/>
      <c r="J249" s="2" t="s">
        <v>78</v>
      </c>
      <c r="K249" s="24">
        <f t="shared" si="398"/>
        <v>1.5</v>
      </c>
      <c r="L249" s="24">
        <f t="shared" si="399"/>
        <v>2</v>
      </c>
      <c r="N249" s="24">
        <f t="shared" si="400"/>
        <v>42.857142857142854</v>
      </c>
      <c r="O249" s="24">
        <f t="shared" si="401"/>
        <v>57.142857142857146</v>
      </c>
    </row>
    <row r="250" spans="2:15" ht="15.75" customHeight="1">
      <c r="B250" s="2"/>
      <c r="C250" s="2" t="s">
        <v>79</v>
      </c>
      <c r="D250" s="8">
        <v>0</v>
      </c>
      <c r="E250" s="8">
        <v>1.5</v>
      </c>
      <c r="F250" s="8">
        <v>0.5</v>
      </c>
      <c r="G250" s="8">
        <v>0.5</v>
      </c>
      <c r="I250" s="2"/>
      <c r="J250" s="2" t="s">
        <v>79</v>
      </c>
      <c r="K250" s="24">
        <f t="shared" si="398"/>
        <v>1.5</v>
      </c>
      <c r="L250" s="24">
        <f t="shared" si="399"/>
        <v>1</v>
      </c>
      <c r="N250" s="24">
        <f t="shared" si="400"/>
        <v>60</v>
      </c>
      <c r="O250" s="24">
        <f t="shared" si="401"/>
        <v>40</v>
      </c>
    </row>
    <row r="251" spans="2:15" ht="15.75" customHeight="1">
      <c r="B251" s="2"/>
      <c r="C251" s="2" t="s">
        <v>12</v>
      </c>
      <c r="D251" s="8">
        <v>12</v>
      </c>
      <c r="E251" s="8">
        <v>22.5</v>
      </c>
      <c r="F251" s="8">
        <v>0.5</v>
      </c>
      <c r="G251" s="8">
        <v>0.5</v>
      </c>
      <c r="I251" s="2"/>
      <c r="J251" s="2" t="s">
        <v>12</v>
      </c>
      <c r="K251" s="24">
        <f t="shared" si="398"/>
        <v>34.5</v>
      </c>
      <c r="L251" s="24">
        <f t="shared" si="399"/>
        <v>1</v>
      </c>
      <c r="N251" s="24">
        <f t="shared" si="400"/>
        <v>97.183098591549296</v>
      </c>
      <c r="O251" s="24">
        <f t="shared" si="401"/>
        <v>2.816901408450704</v>
      </c>
    </row>
    <row r="252" spans="2:15" ht="15.75" customHeight="1"/>
    <row r="253" spans="2:15" ht="15.75" customHeight="1">
      <c r="B253" s="1"/>
      <c r="C253" s="1"/>
      <c r="D253" s="1" t="s">
        <v>0</v>
      </c>
      <c r="E253" s="1"/>
      <c r="F253" s="1" t="s">
        <v>1</v>
      </c>
      <c r="G253" s="1"/>
      <c r="I253" s="1"/>
      <c r="J253" s="1"/>
    </row>
    <row r="254" spans="2:15" ht="15.75" customHeight="1">
      <c r="B254" s="1" t="s">
        <v>27</v>
      </c>
      <c r="C254" s="1"/>
      <c r="D254" s="1" t="s">
        <v>3</v>
      </c>
      <c r="E254" s="1" t="s">
        <v>4</v>
      </c>
      <c r="F254" s="1" t="s">
        <v>3</v>
      </c>
      <c r="G254" s="1" t="s">
        <v>4</v>
      </c>
      <c r="I254" s="1" t="s">
        <v>27</v>
      </c>
      <c r="J254" s="1"/>
      <c r="K254" s="1" t="s">
        <v>0</v>
      </c>
      <c r="L254" s="1" t="s">
        <v>1</v>
      </c>
      <c r="N254" s="1" t="s">
        <v>0</v>
      </c>
      <c r="O254" s="1" t="s">
        <v>1</v>
      </c>
    </row>
    <row r="255" spans="2:15" ht="15.75" customHeight="1">
      <c r="B255" s="7" t="s">
        <v>44</v>
      </c>
      <c r="C255" s="2" t="s">
        <v>64</v>
      </c>
      <c r="D255" s="8">
        <v>9</v>
      </c>
      <c r="E255" s="21">
        <v>21.999999999999996</v>
      </c>
      <c r="F255" s="8">
        <v>1.6666666666666667</v>
      </c>
      <c r="G255" s="8">
        <v>7.9999999999999991</v>
      </c>
      <c r="I255" s="7" t="s">
        <v>44</v>
      </c>
      <c r="J255" s="2" t="s">
        <v>64</v>
      </c>
      <c r="K255" s="24">
        <f t="shared" ref="K255:K261" si="402">D255+E255</f>
        <v>30.999999999999996</v>
      </c>
      <c r="L255" s="24">
        <f t="shared" ref="L255:L261" si="403">F255+G255</f>
        <v>9.6666666666666661</v>
      </c>
      <c r="N255" s="24">
        <f t="shared" ref="N255:N261" si="404">K255*100/(L255+K255)</f>
        <v>76.229508196721298</v>
      </c>
      <c r="O255" s="24">
        <f t="shared" ref="O255:O261" si="405">L255*100/(K255+L255)</f>
        <v>23.770491803278688</v>
      </c>
    </row>
    <row r="256" spans="2:15" ht="15.75" customHeight="1">
      <c r="B256" s="2"/>
      <c r="C256" s="2" t="s">
        <v>76</v>
      </c>
      <c r="D256" s="21">
        <v>14.333333333333336</v>
      </c>
      <c r="E256" s="8">
        <v>1.6666666666666667</v>
      </c>
      <c r="F256" s="8">
        <v>1.6666666666666667</v>
      </c>
      <c r="G256" s="8">
        <v>1</v>
      </c>
      <c r="I256" s="2"/>
      <c r="J256" s="2" t="s">
        <v>76</v>
      </c>
      <c r="K256" s="24">
        <f t="shared" si="402"/>
        <v>16.000000000000004</v>
      </c>
      <c r="L256" s="24">
        <f t="shared" si="403"/>
        <v>2.666666666666667</v>
      </c>
      <c r="N256" s="24">
        <f t="shared" si="404"/>
        <v>85.714285714285722</v>
      </c>
      <c r="O256" s="24">
        <f t="shared" si="405"/>
        <v>14.285714285714283</v>
      </c>
    </row>
    <row r="257" spans="2:15" ht="15.75" customHeight="1">
      <c r="B257" s="2"/>
      <c r="C257" s="2" t="s">
        <v>66</v>
      </c>
      <c r="D257" s="8">
        <v>1</v>
      </c>
      <c r="E257" s="8">
        <v>2.333333333333333</v>
      </c>
      <c r="F257" s="8">
        <v>0.33333333333333331</v>
      </c>
      <c r="G257" s="8">
        <v>0.66666666666666663</v>
      </c>
      <c r="I257" s="2"/>
      <c r="J257" s="2" t="s">
        <v>66</v>
      </c>
      <c r="K257" s="24">
        <f t="shared" si="402"/>
        <v>3.333333333333333</v>
      </c>
      <c r="L257" s="24">
        <f t="shared" si="403"/>
        <v>1</v>
      </c>
      <c r="N257" s="24">
        <f t="shared" si="404"/>
        <v>76.92307692307692</v>
      </c>
      <c r="O257" s="24">
        <f t="shared" si="405"/>
        <v>23.07692307692308</v>
      </c>
    </row>
    <row r="258" spans="2:15" ht="15.75" customHeight="1">
      <c r="B258" s="2"/>
      <c r="C258" s="2" t="s">
        <v>77</v>
      </c>
      <c r="D258" s="8">
        <v>3.333333333333333</v>
      </c>
      <c r="E258" s="8">
        <v>0.66666666666666674</v>
      </c>
      <c r="F258" s="8">
        <v>0</v>
      </c>
      <c r="G258" s="8">
        <v>0</v>
      </c>
      <c r="I258" s="2"/>
      <c r="J258" s="2" t="s">
        <v>77</v>
      </c>
      <c r="K258" s="24">
        <f t="shared" si="402"/>
        <v>4</v>
      </c>
      <c r="L258" s="24">
        <f t="shared" si="403"/>
        <v>0</v>
      </c>
      <c r="N258" s="24">
        <f t="shared" si="404"/>
        <v>100</v>
      </c>
      <c r="O258" s="24">
        <f t="shared" si="405"/>
        <v>0</v>
      </c>
    </row>
    <row r="259" spans="2:15" ht="15.75" customHeight="1">
      <c r="B259" s="2"/>
      <c r="C259" s="2" t="s">
        <v>78</v>
      </c>
      <c r="D259" s="8">
        <v>0.66666666666666674</v>
      </c>
      <c r="E259" s="8">
        <v>0.66666666666666674</v>
      </c>
      <c r="F259" s="8">
        <v>0</v>
      </c>
      <c r="G259" s="8">
        <v>0</v>
      </c>
      <c r="I259" s="2"/>
      <c r="J259" s="2" t="s">
        <v>78</v>
      </c>
      <c r="K259" s="24">
        <f t="shared" si="402"/>
        <v>1.3333333333333335</v>
      </c>
      <c r="L259" s="24">
        <f t="shared" si="403"/>
        <v>0</v>
      </c>
      <c r="N259" s="24">
        <f t="shared" si="404"/>
        <v>100</v>
      </c>
      <c r="O259" s="24">
        <f t="shared" si="405"/>
        <v>0</v>
      </c>
    </row>
    <row r="260" spans="2:15" ht="15.75" customHeight="1">
      <c r="B260" s="2"/>
      <c r="C260" s="2" t="s">
        <v>79</v>
      </c>
      <c r="D260" s="8">
        <v>0.33333333333333331</v>
      </c>
      <c r="E260" s="8">
        <v>0.33333333333333331</v>
      </c>
      <c r="F260" s="8">
        <v>0</v>
      </c>
      <c r="G260" s="8">
        <v>0</v>
      </c>
      <c r="I260" s="2"/>
      <c r="J260" s="2" t="s">
        <v>79</v>
      </c>
      <c r="K260" s="24">
        <f t="shared" si="402"/>
        <v>0.66666666666666663</v>
      </c>
      <c r="L260" s="24">
        <f t="shared" si="403"/>
        <v>0</v>
      </c>
      <c r="N260" s="24">
        <f t="shared" si="404"/>
        <v>99.999999999999986</v>
      </c>
      <c r="O260" s="24">
        <f t="shared" si="405"/>
        <v>0</v>
      </c>
    </row>
    <row r="261" spans="2:15" ht="15.75" customHeight="1">
      <c r="B261" s="2"/>
      <c r="C261" s="2" t="s">
        <v>12</v>
      </c>
      <c r="D261" s="8">
        <v>11.666666666666666</v>
      </c>
      <c r="E261" s="8">
        <v>8.0000000000000018</v>
      </c>
      <c r="F261" s="8">
        <v>1</v>
      </c>
      <c r="G261" s="8">
        <v>1.3333333333333335</v>
      </c>
      <c r="I261" s="2"/>
      <c r="J261" s="2" t="s">
        <v>12</v>
      </c>
      <c r="K261" s="24">
        <f t="shared" si="402"/>
        <v>19.666666666666668</v>
      </c>
      <c r="L261" s="24">
        <f t="shared" si="403"/>
        <v>2.3333333333333335</v>
      </c>
      <c r="N261" s="24">
        <f t="shared" si="404"/>
        <v>89.393939393939391</v>
      </c>
      <c r="O261" s="24">
        <f t="shared" si="405"/>
        <v>10.606060606060607</v>
      </c>
    </row>
    <row r="262" spans="2:15" ht="15.75" customHeight="1"/>
    <row r="263" spans="2:15" ht="15.75" customHeight="1">
      <c r="B263" s="1"/>
      <c r="C263" s="1"/>
      <c r="D263" s="1" t="s">
        <v>0</v>
      </c>
      <c r="E263" s="1"/>
      <c r="F263" s="1" t="s">
        <v>1</v>
      </c>
      <c r="G263" s="1"/>
      <c r="I263" s="1"/>
      <c r="J263" s="1"/>
    </row>
    <row r="264" spans="2:15" ht="15.75" customHeight="1">
      <c r="B264" s="1" t="s">
        <v>22</v>
      </c>
      <c r="C264" s="1"/>
      <c r="D264" s="1" t="s">
        <v>3</v>
      </c>
      <c r="E264" s="1" t="s">
        <v>4</v>
      </c>
      <c r="F264" s="1" t="s">
        <v>3</v>
      </c>
      <c r="G264" s="1" t="s">
        <v>4</v>
      </c>
      <c r="I264" s="1" t="s">
        <v>22</v>
      </c>
      <c r="J264" s="1"/>
      <c r="K264" s="1" t="s">
        <v>0</v>
      </c>
      <c r="L264" s="1" t="s">
        <v>1</v>
      </c>
      <c r="N264" s="1" t="s">
        <v>0</v>
      </c>
      <c r="O264" s="1" t="s">
        <v>1</v>
      </c>
    </row>
    <row r="265" spans="2:15" ht="15.75" customHeight="1">
      <c r="B265" s="20" t="s">
        <v>26</v>
      </c>
      <c r="C265" s="2" t="s">
        <v>64</v>
      </c>
      <c r="D265" s="8">
        <v>7</v>
      </c>
      <c r="E265" s="21">
        <v>10</v>
      </c>
      <c r="F265" s="8">
        <v>2</v>
      </c>
      <c r="G265" s="8">
        <v>10</v>
      </c>
      <c r="I265" s="20" t="s">
        <v>26</v>
      </c>
      <c r="J265" s="2" t="s">
        <v>64</v>
      </c>
      <c r="K265" s="24">
        <f t="shared" ref="K265:K271" si="406">D265+E265</f>
        <v>17</v>
      </c>
      <c r="L265" s="24">
        <f t="shared" ref="L265:L271" si="407">F265+G265</f>
        <v>12</v>
      </c>
      <c r="N265" s="24">
        <f t="shared" ref="N265:N271" si="408">K265*100/(L265+K265)</f>
        <v>58.620689655172413</v>
      </c>
      <c r="O265" s="24">
        <f t="shared" ref="O265:O271" si="409">L265*100/(K265+L265)</f>
        <v>41.379310344827587</v>
      </c>
    </row>
    <row r="266" spans="2:15" ht="15.75" customHeight="1">
      <c r="B266" s="2"/>
      <c r="C266" s="2" t="s">
        <v>76</v>
      </c>
      <c r="D266" s="21">
        <v>4</v>
      </c>
      <c r="E266" s="8">
        <v>2</v>
      </c>
      <c r="F266" s="8">
        <v>5</v>
      </c>
      <c r="G266" s="8">
        <v>2</v>
      </c>
      <c r="I266" s="2"/>
      <c r="J266" s="2" t="s">
        <v>76</v>
      </c>
      <c r="K266" s="24">
        <f t="shared" si="406"/>
        <v>6</v>
      </c>
      <c r="L266" s="24">
        <f t="shared" si="407"/>
        <v>7</v>
      </c>
      <c r="N266" s="24">
        <f t="shared" si="408"/>
        <v>46.153846153846153</v>
      </c>
      <c r="O266" s="24">
        <f t="shared" si="409"/>
        <v>53.846153846153847</v>
      </c>
    </row>
    <row r="267" spans="2:15" ht="15.75" customHeight="1">
      <c r="B267" s="2"/>
      <c r="C267" s="2" t="s">
        <v>66</v>
      </c>
      <c r="D267" s="8">
        <v>4</v>
      </c>
      <c r="E267" s="8">
        <v>9</v>
      </c>
      <c r="F267" s="8">
        <v>1</v>
      </c>
      <c r="G267" s="8">
        <v>2</v>
      </c>
      <c r="I267" s="2"/>
      <c r="J267" s="2" t="s">
        <v>66</v>
      </c>
      <c r="K267" s="24">
        <f t="shared" si="406"/>
        <v>13</v>
      </c>
      <c r="L267" s="24">
        <f t="shared" si="407"/>
        <v>3</v>
      </c>
      <c r="N267" s="24">
        <f t="shared" si="408"/>
        <v>81.25</v>
      </c>
      <c r="O267" s="24">
        <f t="shared" si="409"/>
        <v>18.75</v>
      </c>
    </row>
    <row r="268" spans="2:15" ht="15.75" customHeight="1">
      <c r="B268" s="2"/>
      <c r="C268" s="2" t="s">
        <v>77</v>
      </c>
      <c r="D268" s="8">
        <v>7</v>
      </c>
      <c r="E268" s="8">
        <v>4</v>
      </c>
      <c r="F268" s="8">
        <v>1</v>
      </c>
      <c r="G268" s="8">
        <v>1</v>
      </c>
      <c r="I268" s="2"/>
      <c r="J268" s="2" t="s">
        <v>77</v>
      </c>
      <c r="K268" s="24">
        <f t="shared" si="406"/>
        <v>11</v>
      </c>
      <c r="L268" s="24">
        <f t="shared" si="407"/>
        <v>2</v>
      </c>
      <c r="N268" s="24">
        <f t="shared" si="408"/>
        <v>84.615384615384613</v>
      </c>
      <c r="O268" s="24">
        <f t="shared" si="409"/>
        <v>15.384615384615385</v>
      </c>
    </row>
    <row r="269" spans="2:15" ht="15.75" customHeight="1">
      <c r="B269" s="2"/>
      <c r="C269" s="2" t="s">
        <v>78</v>
      </c>
      <c r="D269" s="8">
        <v>0</v>
      </c>
      <c r="E269" s="8">
        <v>1</v>
      </c>
      <c r="F269" s="8">
        <v>1</v>
      </c>
      <c r="G269" s="8">
        <v>0</v>
      </c>
      <c r="I269" s="2"/>
      <c r="J269" s="2" t="s">
        <v>78</v>
      </c>
      <c r="K269" s="24">
        <f t="shared" si="406"/>
        <v>1</v>
      </c>
      <c r="L269" s="24">
        <f t="shared" si="407"/>
        <v>1</v>
      </c>
      <c r="N269" s="24">
        <f t="shared" si="408"/>
        <v>50</v>
      </c>
      <c r="O269" s="24">
        <f t="shared" si="409"/>
        <v>50</v>
      </c>
    </row>
    <row r="270" spans="2:15" ht="15.75" customHeight="1">
      <c r="B270" s="2"/>
      <c r="C270" s="2" t="s">
        <v>79</v>
      </c>
      <c r="D270" s="8">
        <v>4</v>
      </c>
      <c r="E270" s="8">
        <v>1</v>
      </c>
      <c r="F270" s="8">
        <v>0</v>
      </c>
      <c r="G270" s="8">
        <v>0</v>
      </c>
      <c r="I270" s="2"/>
      <c r="J270" s="2" t="s">
        <v>79</v>
      </c>
      <c r="K270" s="24">
        <f t="shared" si="406"/>
        <v>5</v>
      </c>
      <c r="L270" s="24">
        <f t="shared" si="407"/>
        <v>0</v>
      </c>
      <c r="N270" s="24">
        <f t="shared" si="408"/>
        <v>100</v>
      </c>
      <c r="O270" s="24">
        <f t="shared" si="409"/>
        <v>0</v>
      </c>
    </row>
    <row r="271" spans="2:15" ht="15.75" customHeight="1">
      <c r="B271" s="2"/>
      <c r="C271" s="2" t="s">
        <v>12</v>
      </c>
      <c r="D271" s="8">
        <v>9</v>
      </c>
      <c r="E271" s="8">
        <v>14</v>
      </c>
      <c r="F271" s="8">
        <v>1</v>
      </c>
      <c r="G271" s="8">
        <v>1</v>
      </c>
      <c r="I271" s="2"/>
      <c r="J271" s="2" t="s">
        <v>12</v>
      </c>
      <c r="K271" s="24">
        <f t="shared" si="406"/>
        <v>23</v>
      </c>
      <c r="L271" s="24">
        <f t="shared" si="407"/>
        <v>2</v>
      </c>
      <c r="N271" s="24">
        <f t="shared" si="408"/>
        <v>92</v>
      </c>
      <c r="O271" s="24">
        <f t="shared" si="409"/>
        <v>8</v>
      </c>
    </row>
    <row r="272" spans="2:15" ht="15.75" customHeight="1"/>
    <row r="273" spans="2:15" ht="15.75" customHeight="1">
      <c r="B273" s="1"/>
      <c r="C273" s="1"/>
      <c r="D273" s="1" t="s">
        <v>0</v>
      </c>
      <c r="E273" s="1"/>
      <c r="F273" s="1" t="s">
        <v>1</v>
      </c>
      <c r="G273" s="1"/>
      <c r="I273" s="1"/>
      <c r="J273" s="1"/>
    </row>
    <row r="274" spans="2:15" ht="15.75" customHeight="1">
      <c r="B274" s="1" t="s">
        <v>22</v>
      </c>
      <c r="C274" s="1"/>
      <c r="D274" s="1" t="s">
        <v>3</v>
      </c>
      <c r="E274" s="1" t="s">
        <v>4</v>
      </c>
      <c r="F274" s="1" t="s">
        <v>3</v>
      </c>
      <c r="G274" s="1" t="s">
        <v>4</v>
      </c>
      <c r="I274" s="1" t="s">
        <v>22</v>
      </c>
      <c r="J274" s="1"/>
      <c r="K274" s="1" t="s">
        <v>0</v>
      </c>
      <c r="L274" s="1" t="s">
        <v>1</v>
      </c>
      <c r="N274" s="1" t="s">
        <v>0</v>
      </c>
      <c r="O274" s="1" t="s">
        <v>1</v>
      </c>
    </row>
    <row r="275" spans="2:15" ht="15.75" customHeight="1">
      <c r="B275" s="20" t="s">
        <v>30</v>
      </c>
      <c r="C275" s="2" t="s">
        <v>64</v>
      </c>
      <c r="D275" s="8">
        <v>2.666666666666667</v>
      </c>
      <c r="E275" s="21">
        <v>13.000000000000002</v>
      </c>
      <c r="F275" s="8">
        <v>3.6666666666666674</v>
      </c>
      <c r="G275" s="8">
        <v>7.3333333333333339</v>
      </c>
      <c r="I275" s="20" t="s">
        <v>30</v>
      </c>
      <c r="J275" s="2" t="s">
        <v>64</v>
      </c>
      <c r="K275" s="24">
        <f t="shared" ref="K275:K281" si="410">D275+E275</f>
        <v>15.666666666666668</v>
      </c>
      <c r="L275" s="24">
        <f t="shared" ref="L275:L281" si="411">F275+G275</f>
        <v>11.000000000000002</v>
      </c>
      <c r="N275" s="24">
        <f t="shared" ref="N275:N281" si="412">K275*100/(L275+K275)</f>
        <v>58.749999999999993</v>
      </c>
      <c r="O275" s="24">
        <f t="shared" ref="O275:O281" si="413">L275*100/(K275+L275)</f>
        <v>41.25</v>
      </c>
    </row>
    <row r="276" spans="2:15" ht="15.75" customHeight="1">
      <c r="B276" s="2"/>
      <c r="C276" s="2" t="s">
        <v>76</v>
      </c>
      <c r="D276" s="21">
        <v>22.666666666666661</v>
      </c>
      <c r="E276" s="8">
        <v>10.333333333333332</v>
      </c>
      <c r="F276" s="8">
        <v>3.3333333333333335</v>
      </c>
      <c r="G276" s="8">
        <v>1.3333333333333335</v>
      </c>
      <c r="I276" s="2"/>
      <c r="J276" s="2" t="s">
        <v>76</v>
      </c>
      <c r="K276" s="24">
        <f t="shared" si="410"/>
        <v>32.999999999999993</v>
      </c>
      <c r="L276" s="24">
        <f t="shared" si="411"/>
        <v>4.666666666666667</v>
      </c>
      <c r="N276" s="24">
        <f t="shared" si="412"/>
        <v>87.610619469026545</v>
      </c>
      <c r="O276" s="24">
        <f t="shared" si="413"/>
        <v>12.389380530973455</v>
      </c>
    </row>
    <row r="277" spans="2:15" ht="15.75" customHeight="1">
      <c r="B277" s="2"/>
      <c r="C277" s="2" t="s">
        <v>66</v>
      </c>
      <c r="D277" s="8">
        <v>3</v>
      </c>
      <c r="E277" s="8">
        <v>3.333333333333333</v>
      </c>
      <c r="F277" s="8">
        <v>0.33333333333333331</v>
      </c>
      <c r="G277" s="8">
        <v>0.33333333333333331</v>
      </c>
      <c r="I277" s="2"/>
      <c r="J277" s="2" t="s">
        <v>66</v>
      </c>
      <c r="K277" s="24">
        <f t="shared" si="410"/>
        <v>6.333333333333333</v>
      </c>
      <c r="L277" s="24">
        <f t="shared" si="411"/>
        <v>0.66666666666666663</v>
      </c>
      <c r="N277" s="24">
        <f t="shared" si="412"/>
        <v>90.476190476190467</v>
      </c>
      <c r="O277" s="24">
        <f t="shared" si="413"/>
        <v>9.5238095238095219</v>
      </c>
    </row>
    <row r="278" spans="2:15" ht="15.75" customHeight="1">
      <c r="B278" s="2"/>
      <c r="C278" s="2" t="s">
        <v>77</v>
      </c>
      <c r="D278" s="8">
        <v>10</v>
      </c>
      <c r="E278" s="8">
        <v>6</v>
      </c>
      <c r="F278" s="8">
        <v>0.66666666666666663</v>
      </c>
      <c r="G278" s="8">
        <v>0.66666666666666663</v>
      </c>
      <c r="I278" s="2"/>
      <c r="J278" s="2" t="s">
        <v>77</v>
      </c>
      <c r="K278" s="24">
        <f t="shared" si="410"/>
        <v>16</v>
      </c>
      <c r="L278" s="24">
        <f t="shared" si="411"/>
        <v>1.3333333333333333</v>
      </c>
      <c r="N278" s="24">
        <f t="shared" si="412"/>
        <v>92.307692307692321</v>
      </c>
      <c r="O278" s="24">
        <f t="shared" si="413"/>
        <v>7.6923076923076916</v>
      </c>
    </row>
    <row r="279" spans="2:15" ht="15.75" customHeight="1">
      <c r="B279" s="2"/>
      <c r="C279" s="2" t="s">
        <v>78</v>
      </c>
      <c r="D279" s="8">
        <v>0.66666666666666674</v>
      </c>
      <c r="E279" s="8">
        <v>0.66666666666666674</v>
      </c>
      <c r="F279" s="8">
        <v>0.66666666666666663</v>
      </c>
      <c r="G279" s="8">
        <v>0.33333333333333331</v>
      </c>
      <c r="I279" s="2"/>
      <c r="J279" s="2" t="s">
        <v>78</v>
      </c>
      <c r="K279" s="24">
        <f t="shared" si="410"/>
        <v>1.3333333333333335</v>
      </c>
      <c r="L279" s="24">
        <f t="shared" si="411"/>
        <v>1</v>
      </c>
      <c r="N279" s="24">
        <f t="shared" si="412"/>
        <v>57.142857142857146</v>
      </c>
      <c r="O279" s="24">
        <f t="shared" si="413"/>
        <v>42.857142857142854</v>
      </c>
    </row>
    <row r="280" spans="2:15" ht="15.75" customHeight="1">
      <c r="B280" s="2"/>
      <c r="C280" s="2" t="s">
        <v>79</v>
      </c>
      <c r="D280" s="8">
        <v>1.3333333333333333</v>
      </c>
      <c r="E280" s="8">
        <v>1</v>
      </c>
      <c r="F280" s="8">
        <v>0</v>
      </c>
      <c r="G280" s="8">
        <v>0</v>
      </c>
      <c r="I280" s="2"/>
      <c r="J280" s="2" t="s">
        <v>79</v>
      </c>
      <c r="K280" s="24">
        <f t="shared" si="410"/>
        <v>2.333333333333333</v>
      </c>
      <c r="L280" s="24">
        <f t="shared" si="411"/>
        <v>0</v>
      </c>
      <c r="N280" s="24">
        <f t="shared" si="412"/>
        <v>100</v>
      </c>
      <c r="O280" s="24">
        <f t="shared" si="413"/>
        <v>0</v>
      </c>
    </row>
    <row r="281" spans="2:15" ht="15.75" customHeight="1">
      <c r="B281" s="2"/>
      <c r="C281" s="2" t="s">
        <v>12</v>
      </c>
      <c r="D281" s="8">
        <v>17.666666666666668</v>
      </c>
      <c r="E281" s="8">
        <v>17.333333333333336</v>
      </c>
      <c r="F281" s="8">
        <v>3.6666666666666674</v>
      </c>
      <c r="G281" s="8">
        <v>6.666666666666667</v>
      </c>
      <c r="I281" s="2"/>
      <c r="J281" s="2" t="s">
        <v>12</v>
      </c>
      <c r="K281" s="24">
        <f t="shared" si="410"/>
        <v>35</v>
      </c>
      <c r="L281" s="24">
        <f t="shared" si="411"/>
        <v>10.333333333333334</v>
      </c>
      <c r="N281" s="24">
        <f t="shared" si="412"/>
        <v>77.205882352941174</v>
      </c>
      <c r="O281" s="24">
        <f t="shared" si="413"/>
        <v>22.794117647058826</v>
      </c>
    </row>
    <row r="282" spans="2:15" ht="15.75" customHeight="1"/>
    <row r="283" spans="2:15" ht="15.75" customHeight="1">
      <c r="B283" s="1"/>
      <c r="C283" s="1"/>
      <c r="D283" s="1" t="s">
        <v>0</v>
      </c>
      <c r="E283" s="1"/>
      <c r="F283" s="1" t="s">
        <v>1</v>
      </c>
      <c r="G283" s="1"/>
      <c r="I283" s="1"/>
      <c r="J283" s="1"/>
    </row>
    <row r="284" spans="2:15" ht="15.75" customHeight="1">
      <c r="B284" s="1" t="s">
        <v>22</v>
      </c>
      <c r="C284" s="1"/>
      <c r="D284" s="1" t="s">
        <v>3</v>
      </c>
      <c r="E284" s="1" t="s">
        <v>4</v>
      </c>
      <c r="F284" s="1" t="s">
        <v>3</v>
      </c>
      <c r="G284" s="1" t="s">
        <v>4</v>
      </c>
      <c r="I284" s="1" t="s">
        <v>22</v>
      </c>
      <c r="J284" s="1"/>
      <c r="K284" s="1" t="s">
        <v>0</v>
      </c>
      <c r="L284" s="1" t="s">
        <v>1</v>
      </c>
      <c r="N284" s="1" t="s">
        <v>0</v>
      </c>
      <c r="O284" s="1" t="s">
        <v>1</v>
      </c>
    </row>
    <row r="285" spans="2:15" ht="15.75" customHeight="1">
      <c r="B285" s="20" t="s">
        <v>43</v>
      </c>
      <c r="C285" s="2" t="s">
        <v>64</v>
      </c>
      <c r="D285" s="8">
        <v>2</v>
      </c>
      <c r="E285" s="21">
        <v>5</v>
      </c>
      <c r="F285" s="8">
        <v>3</v>
      </c>
      <c r="G285" s="8">
        <v>4</v>
      </c>
      <c r="I285" s="20" t="s">
        <v>43</v>
      </c>
      <c r="J285" s="2" t="s">
        <v>64</v>
      </c>
      <c r="K285" s="24">
        <f t="shared" ref="K285:K291" si="414">D285+E285</f>
        <v>7</v>
      </c>
      <c r="L285" s="24">
        <f t="shared" ref="L285:L291" si="415">F285+G285</f>
        <v>7</v>
      </c>
      <c r="N285" s="24">
        <f t="shared" ref="N285:N288" si="416">K285*100/(L285+K285)</f>
        <v>50</v>
      </c>
      <c r="O285" s="24">
        <f t="shared" ref="O285:O288" si="417">L285*100/(K285+L285)</f>
        <v>50</v>
      </c>
    </row>
    <row r="286" spans="2:15" ht="15.75" customHeight="1">
      <c r="B286" s="2"/>
      <c r="C286" s="2" t="s">
        <v>76</v>
      </c>
      <c r="D286" s="21">
        <v>16</v>
      </c>
      <c r="E286" s="8">
        <v>4</v>
      </c>
      <c r="F286" s="8">
        <v>19</v>
      </c>
      <c r="G286" s="8">
        <v>1</v>
      </c>
      <c r="I286" s="2"/>
      <c r="J286" s="2" t="s">
        <v>76</v>
      </c>
      <c r="K286" s="24">
        <f t="shared" si="414"/>
        <v>20</v>
      </c>
      <c r="L286" s="24">
        <f t="shared" si="415"/>
        <v>20</v>
      </c>
      <c r="N286" s="24">
        <f t="shared" si="416"/>
        <v>50</v>
      </c>
      <c r="O286" s="24">
        <f t="shared" si="417"/>
        <v>50</v>
      </c>
    </row>
    <row r="287" spans="2:15" ht="15.75" customHeight="1">
      <c r="B287" s="2"/>
      <c r="C287" s="2" t="s">
        <v>66</v>
      </c>
      <c r="D287" s="8">
        <v>0</v>
      </c>
      <c r="E287" s="8">
        <v>2</v>
      </c>
      <c r="F287" s="8">
        <v>0</v>
      </c>
      <c r="G287" s="8">
        <v>0</v>
      </c>
      <c r="I287" s="2"/>
      <c r="J287" s="2" t="s">
        <v>66</v>
      </c>
      <c r="K287" s="24">
        <f t="shared" si="414"/>
        <v>2</v>
      </c>
      <c r="L287" s="24">
        <f t="shared" si="415"/>
        <v>0</v>
      </c>
      <c r="N287" s="24">
        <f t="shared" si="416"/>
        <v>100</v>
      </c>
      <c r="O287" s="24">
        <f t="shared" si="417"/>
        <v>0</v>
      </c>
    </row>
    <row r="288" spans="2:15" ht="15.75" customHeight="1">
      <c r="B288" s="2"/>
      <c r="C288" s="2" t="s">
        <v>77</v>
      </c>
      <c r="D288" s="8">
        <v>2</v>
      </c>
      <c r="E288" s="8">
        <v>3</v>
      </c>
      <c r="F288" s="8">
        <v>2</v>
      </c>
      <c r="G288" s="8">
        <v>0</v>
      </c>
      <c r="I288" s="2"/>
      <c r="J288" s="2" t="s">
        <v>77</v>
      </c>
      <c r="K288" s="24">
        <f t="shared" si="414"/>
        <v>5</v>
      </c>
      <c r="L288" s="24">
        <f t="shared" si="415"/>
        <v>2</v>
      </c>
      <c r="N288" s="24">
        <f t="shared" si="416"/>
        <v>71.428571428571431</v>
      </c>
      <c r="O288" s="24">
        <f t="shared" si="417"/>
        <v>28.571428571428573</v>
      </c>
    </row>
    <row r="289" spans="2:15" ht="15.75" customHeight="1">
      <c r="B289" s="2"/>
      <c r="C289" s="2" t="s">
        <v>78</v>
      </c>
      <c r="D289" s="8">
        <v>0</v>
      </c>
      <c r="E289" s="8">
        <v>0</v>
      </c>
      <c r="F289" s="8">
        <v>0</v>
      </c>
      <c r="G289" s="8">
        <v>0</v>
      </c>
      <c r="I289" s="2"/>
      <c r="J289" s="2" t="s">
        <v>78</v>
      </c>
      <c r="K289" s="24">
        <f t="shared" si="414"/>
        <v>0</v>
      </c>
      <c r="L289" s="24">
        <f t="shared" si="415"/>
        <v>0</v>
      </c>
      <c r="N289" s="24"/>
      <c r="O289" s="24"/>
    </row>
    <row r="290" spans="2:15" ht="15.75" customHeight="1">
      <c r="B290" s="2"/>
      <c r="C290" s="2" t="s">
        <v>79</v>
      </c>
      <c r="D290" s="8">
        <v>2</v>
      </c>
      <c r="E290" s="8">
        <v>0</v>
      </c>
      <c r="F290" s="8">
        <v>0</v>
      </c>
      <c r="G290" s="8">
        <v>0</v>
      </c>
      <c r="I290" s="2"/>
      <c r="J290" s="2" t="s">
        <v>79</v>
      </c>
      <c r="K290" s="24">
        <f t="shared" si="414"/>
        <v>2</v>
      </c>
      <c r="L290" s="24">
        <f t="shared" si="415"/>
        <v>0</v>
      </c>
      <c r="N290" s="24">
        <f t="shared" ref="N290:N291" si="418">K290*100/(L290+K290)</f>
        <v>100</v>
      </c>
      <c r="O290" s="24">
        <f t="shared" ref="O290:O291" si="419">L290*100/(K290+L290)</f>
        <v>0</v>
      </c>
    </row>
    <row r="291" spans="2:15" ht="15.75" customHeight="1">
      <c r="B291" s="2"/>
      <c r="C291" s="2" t="s">
        <v>12</v>
      </c>
      <c r="D291" s="8">
        <v>15</v>
      </c>
      <c r="E291" s="8">
        <v>17</v>
      </c>
      <c r="F291" s="8">
        <v>0</v>
      </c>
      <c r="G291" s="8">
        <v>1</v>
      </c>
      <c r="I291" s="2"/>
      <c r="J291" s="2" t="s">
        <v>12</v>
      </c>
      <c r="K291" s="24">
        <f t="shared" si="414"/>
        <v>32</v>
      </c>
      <c r="L291" s="24">
        <f t="shared" si="415"/>
        <v>1</v>
      </c>
      <c r="N291" s="24">
        <f t="shared" si="418"/>
        <v>96.969696969696969</v>
      </c>
      <c r="O291" s="24">
        <f t="shared" si="419"/>
        <v>3.0303030303030303</v>
      </c>
    </row>
    <row r="292" spans="2:15" ht="15.75" customHeight="1"/>
    <row r="293" spans="2:15" ht="15.75" customHeight="1">
      <c r="B293" s="1"/>
      <c r="C293" s="1"/>
      <c r="D293" s="1" t="s">
        <v>0</v>
      </c>
      <c r="E293" s="1"/>
      <c r="F293" s="1" t="s">
        <v>1</v>
      </c>
      <c r="G293" s="1"/>
      <c r="I293" s="1"/>
      <c r="J293" s="1"/>
    </row>
    <row r="294" spans="2:15" ht="15.75" customHeight="1">
      <c r="B294" s="1" t="s">
        <v>27</v>
      </c>
      <c r="C294" s="1"/>
      <c r="D294" s="1" t="s">
        <v>3</v>
      </c>
      <c r="E294" s="1" t="s">
        <v>4</v>
      </c>
      <c r="F294" s="1" t="s">
        <v>3</v>
      </c>
      <c r="G294" s="1" t="s">
        <v>4</v>
      </c>
      <c r="I294" s="1" t="s">
        <v>27</v>
      </c>
      <c r="J294" s="1"/>
      <c r="K294" s="1" t="s">
        <v>0</v>
      </c>
      <c r="L294" s="1" t="s">
        <v>1</v>
      </c>
      <c r="N294" s="1" t="s">
        <v>0</v>
      </c>
      <c r="O294" s="1" t="s">
        <v>1</v>
      </c>
    </row>
    <row r="295" spans="2:15" ht="15.75" customHeight="1">
      <c r="B295" s="9" t="s">
        <v>31</v>
      </c>
      <c r="C295" s="2" t="s">
        <v>64</v>
      </c>
      <c r="D295" s="8">
        <v>21</v>
      </c>
      <c r="E295" s="8">
        <v>17.5</v>
      </c>
      <c r="F295" s="8">
        <v>9.5</v>
      </c>
      <c r="G295" s="8">
        <v>8.5</v>
      </c>
      <c r="I295" s="9" t="s">
        <v>31</v>
      </c>
      <c r="J295" s="2" t="s">
        <v>64</v>
      </c>
      <c r="K295" s="24">
        <f t="shared" ref="K295:K301" si="420">D295+E295</f>
        <v>38.5</v>
      </c>
      <c r="L295" s="24">
        <f t="shared" ref="L295:L301" si="421">F295+G295</f>
        <v>18</v>
      </c>
      <c r="N295" s="24">
        <f t="shared" ref="N295:N301" si="422">K295*100/(L295+K295)</f>
        <v>68.141592920353986</v>
      </c>
      <c r="O295" s="24">
        <f t="shared" ref="O295:O301" si="423">L295*100/(K295+L295)</f>
        <v>31.858407079646017</v>
      </c>
    </row>
    <row r="296" spans="2:15" ht="15.75" customHeight="1">
      <c r="B296" s="2"/>
      <c r="C296" s="2" t="s">
        <v>76</v>
      </c>
      <c r="D296" s="8">
        <v>3.5</v>
      </c>
      <c r="E296" s="8">
        <v>1.5</v>
      </c>
      <c r="F296" s="8">
        <v>1.5</v>
      </c>
      <c r="G296" s="8">
        <v>0.5</v>
      </c>
      <c r="I296" s="2"/>
      <c r="J296" s="2" t="s">
        <v>76</v>
      </c>
      <c r="K296" s="24">
        <f t="shared" si="420"/>
        <v>5</v>
      </c>
      <c r="L296" s="24">
        <f t="shared" si="421"/>
        <v>2</v>
      </c>
      <c r="N296" s="24">
        <f t="shared" si="422"/>
        <v>71.428571428571431</v>
      </c>
      <c r="O296" s="24">
        <f t="shared" si="423"/>
        <v>28.571428571428573</v>
      </c>
    </row>
    <row r="297" spans="2:15" ht="15.75" customHeight="1">
      <c r="B297" s="2"/>
      <c r="C297" s="2" t="s">
        <v>66</v>
      </c>
      <c r="D297" s="8">
        <v>5</v>
      </c>
      <c r="E297" s="8">
        <v>1.5</v>
      </c>
      <c r="F297" s="8">
        <v>1</v>
      </c>
      <c r="G297" s="8">
        <v>1</v>
      </c>
      <c r="I297" s="2"/>
      <c r="J297" s="2" t="s">
        <v>66</v>
      </c>
      <c r="K297" s="24">
        <f t="shared" si="420"/>
        <v>6.5</v>
      </c>
      <c r="L297" s="24">
        <f t="shared" si="421"/>
        <v>2</v>
      </c>
      <c r="N297" s="24">
        <f t="shared" si="422"/>
        <v>76.470588235294116</v>
      </c>
      <c r="O297" s="24">
        <f t="shared" si="423"/>
        <v>23.529411764705884</v>
      </c>
    </row>
    <row r="298" spans="2:15" ht="15.75" customHeight="1">
      <c r="B298" s="2"/>
      <c r="C298" s="2" t="s">
        <v>77</v>
      </c>
      <c r="D298" s="8">
        <v>2.5</v>
      </c>
      <c r="E298" s="8">
        <v>1.5</v>
      </c>
      <c r="F298" s="8">
        <v>0</v>
      </c>
      <c r="G298" s="8">
        <v>0</v>
      </c>
      <c r="I298" s="2"/>
      <c r="J298" s="2" t="s">
        <v>77</v>
      </c>
      <c r="K298" s="24">
        <f t="shared" si="420"/>
        <v>4</v>
      </c>
      <c r="L298" s="24">
        <f t="shared" si="421"/>
        <v>0</v>
      </c>
      <c r="N298" s="24">
        <f t="shared" si="422"/>
        <v>100</v>
      </c>
      <c r="O298" s="24">
        <f t="shared" si="423"/>
        <v>0</v>
      </c>
    </row>
    <row r="299" spans="2:15" ht="15.75" customHeight="1">
      <c r="B299" s="2"/>
      <c r="C299" s="2" t="s">
        <v>78</v>
      </c>
      <c r="D299" s="8">
        <v>0.5</v>
      </c>
      <c r="E299" s="8">
        <v>0</v>
      </c>
      <c r="F299" s="8">
        <v>0.5</v>
      </c>
      <c r="G299" s="8">
        <v>0</v>
      </c>
      <c r="I299" s="2"/>
      <c r="J299" s="2" t="s">
        <v>78</v>
      </c>
      <c r="K299" s="24">
        <f t="shared" si="420"/>
        <v>0.5</v>
      </c>
      <c r="L299" s="24">
        <f t="shared" si="421"/>
        <v>0.5</v>
      </c>
      <c r="N299" s="24">
        <f t="shared" si="422"/>
        <v>50</v>
      </c>
      <c r="O299" s="24">
        <f t="shared" si="423"/>
        <v>50</v>
      </c>
    </row>
    <row r="300" spans="2:15" ht="15.75" customHeight="1">
      <c r="B300" s="2"/>
      <c r="C300" s="2" t="s">
        <v>79</v>
      </c>
      <c r="D300" s="8">
        <v>2</v>
      </c>
      <c r="E300" s="8">
        <v>0</v>
      </c>
      <c r="F300" s="8">
        <v>0</v>
      </c>
      <c r="G300" s="8">
        <v>0.5</v>
      </c>
      <c r="I300" s="2"/>
      <c r="J300" s="2" t="s">
        <v>79</v>
      </c>
      <c r="K300" s="24">
        <f t="shared" si="420"/>
        <v>2</v>
      </c>
      <c r="L300" s="24">
        <f t="shared" si="421"/>
        <v>0.5</v>
      </c>
      <c r="N300" s="24">
        <f t="shared" si="422"/>
        <v>80</v>
      </c>
      <c r="O300" s="24">
        <f t="shared" si="423"/>
        <v>20</v>
      </c>
    </row>
    <row r="301" spans="2:15" ht="15.75" customHeight="1">
      <c r="B301" s="2"/>
      <c r="C301" s="2" t="s">
        <v>12</v>
      </c>
      <c r="D301" s="8">
        <v>7.5</v>
      </c>
      <c r="E301" s="8">
        <v>12.5</v>
      </c>
      <c r="F301" s="8">
        <v>1.5</v>
      </c>
      <c r="G301" s="8">
        <v>1.5</v>
      </c>
      <c r="I301" s="2"/>
      <c r="J301" s="2" t="s">
        <v>12</v>
      </c>
      <c r="K301" s="24">
        <f t="shared" si="420"/>
        <v>20</v>
      </c>
      <c r="L301" s="24">
        <f t="shared" si="421"/>
        <v>3</v>
      </c>
      <c r="N301" s="24">
        <f t="shared" si="422"/>
        <v>86.956521739130437</v>
      </c>
      <c r="O301" s="24">
        <f t="shared" si="423"/>
        <v>13.043478260869565</v>
      </c>
    </row>
    <row r="302" spans="2:15" ht="15.75" customHeight="1"/>
    <row r="303" spans="2:15" ht="15.75" customHeight="1">
      <c r="B303" s="1"/>
      <c r="C303" s="1"/>
      <c r="D303" s="1" t="s">
        <v>0</v>
      </c>
      <c r="E303" s="1"/>
      <c r="F303" s="1" t="s">
        <v>1</v>
      </c>
      <c r="G303" s="1"/>
      <c r="I303" s="1"/>
      <c r="J303" s="1"/>
    </row>
    <row r="304" spans="2:15" ht="15.75" customHeight="1">
      <c r="B304" s="1" t="s">
        <v>27</v>
      </c>
      <c r="C304" s="1"/>
      <c r="D304" s="1" t="s">
        <v>3</v>
      </c>
      <c r="E304" s="1" t="s">
        <v>4</v>
      </c>
      <c r="F304" s="1" t="s">
        <v>3</v>
      </c>
      <c r="G304" s="1" t="s">
        <v>4</v>
      </c>
      <c r="I304" s="1" t="s">
        <v>27</v>
      </c>
      <c r="J304" s="1"/>
      <c r="K304" s="1" t="s">
        <v>0</v>
      </c>
      <c r="L304" s="1" t="s">
        <v>1</v>
      </c>
      <c r="N304" s="1" t="s">
        <v>0</v>
      </c>
      <c r="O304" s="1" t="s">
        <v>1</v>
      </c>
    </row>
    <row r="305" spans="2:15" ht="15.75" customHeight="1">
      <c r="B305" s="9" t="s">
        <v>32</v>
      </c>
      <c r="C305" s="2" t="s">
        <v>64</v>
      </c>
      <c r="D305" s="8">
        <v>27.5</v>
      </c>
      <c r="E305" s="8">
        <v>10</v>
      </c>
      <c r="F305" s="8">
        <v>19</v>
      </c>
      <c r="G305" s="8">
        <v>6</v>
      </c>
      <c r="I305" s="9" t="s">
        <v>32</v>
      </c>
      <c r="J305" s="2" t="s">
        <v>64</v>
      </c>
      <c r="K305" s="24">
        <f t="shared" ref="K305:K311" si="424">D305+E305</f>
        <v>37.5</v>
      </c>
      <c r="L305" s="24">
        <f t="shared" ref="L305:L311" si="425">F305+G305</f>
        <v>25</v>
      </c>
      <c r="N305" s="24">
        <f t="shared" ref="N305:N311" si="426">K305*100/(L305+K305)</f>
        <v>60</v>
      </c>
      <c r="O305" s="24">
        <f t="shared" ref="O305:O311" si="427">L305*100/(K305+L305)</f>
        <v>40</v>
      </c>
    </row>
    <row r="306" spans="2:15" ht="15.75" customHeight="1">
      <c r="B306" s="2"/>
      <c r="C306" s="2" t="s">
        <v>76</v>
      </c>
      <c r="D306" s="8">
        <v>3</v>
      </c>
      <c r="E306" s="8">
        <v>0</v>
      </c>
      <c r="F306" s="8">
        <v>0</v>
      </c>
      <c r="G306" s="8">
        <v>0</v>
      </c>
      <c r="I306" s="2"/>
      <c r="J306" s="2" t="s">
        <v>76</v>
      </c>
      <c r="K306" s="24">
        <f t="shared" si="424"/>
        <v>3</v>
      </c>
      <c r="L306" s="24">
        <f t="shared" si="425"/>
        <v>0</v>
      </c>
      <c r="N306" s="24">
        <f t="shared" si="426"/>
        <v>100</v>
      </c>
      <c r="O306" s="24">
        <f t="shared" si="427"/>
        <v>0</v>
      </c>
    </row>
    <row r="307" spans="2:15" ht="15.75" customHeight="1">
      <c r="B307" s="2"/>
      <c r="C307" s="2" t="s">
        <v>66</v>
      </c>
      <c r="D307" s="8">
        <v>3.5</v>
      </c>
      <c r="E307" s="8">
        <v>2.5</v>
      </c>
      <c r="F307" s="8">
        <v>2.5</v>
      </c>
      <c r="G307" s="8">
        <v>1</v>
      </c>
      <c r="I307" s="2"/>
      <c r="J307" s="2" t="s">
        <v>66</v>
      </c>
      <c r="K307" s="24">
        <f t="shared" si="424"/>
        <v>6</v>
      </c>
      <c r="L307" s="24">
        <f t="shared" si="425"/>
        <v>3.5</v>
      </c>
      <c r="N307" s="24">
        <f t="shared" si="426"/>
        <v>63.157894736842103</v>
      </c>
      <c r="O307" s="24">
        <f t="shared" si="427"/>
        <v>36.842105263157897</v>
      </c>
    </row>
    <row r="308" spans="2:15" ht="15.75" customHeight="1">
      <c r="B308" s="2"/>
      <c r="C308" s="2" t="s">
        <v>77</v>
      </c>
      <c r="D308" s="8">
        <v>0.5</v>
      </c>
      <c r="E308" s="8">
        <v>0</v>
      </c>
      <c r="F308" s="8">
        <v>0</v>
      </c>
      <c r="G308" s="8">
        <v>0</v>
      </c>
      <c r="I308" s="2"/>
      <c r="J308" s="2" t="s">
        <v>77</v>
      </c>
      <c r="K308" s="24">
        <f t="shared" si="424"/>
        <v>0.5</v>
      </c>
      <c r="L308" s="24">
        <f t="shared" si="425"/>
        <v>0</v>
      </c>
      <c r="N308" s="24">
        <f t="shared" si="426"/>
        <v>100</v>
      </c>
      <c r="O308" s="24">
        <f t="shared" si="427"/>
        <v>0</v>
      </c>
    </row>
    <row r="309" spans="2:15" ht="15.75" customHeight="1">
      <c r="B309" s="2"/>
      <c r="C309" s="2" t="s">
        <v>78</v>
      </c>
      <c r="D309" s="8">
        <v>2</v>
      </c>
      <c r="E309" s="8">
        <v>1</v>
      </c>
      <c r="F309" s="8">
        <v>0</v>
      </c>
      <c r="G309" s="8">
        <v>0</v>
      </c>
      <c r="I309" s="2"/>
      <c r="J309" s="2" t="s">
        <v>78</v>
      </c>
      <c r="K309" s="24">
        <f t="shared" si="424"/>
        <v>3</v>
      </c>
      <c r="L309" s="24">
        <f t="shared" si="425"/>
        <v>0</v>
      </c>
      <c r="N309" s="24">
        <f t="shared" si="426"/>
        <v>100</v>
      </c>
      <c r="O309" s="24">
        <f t="shared" si="427"/>
        <v>0</v>
      </c>
    </row>
    <row r="310" spans="2:15" ht="15.75" customHeight="1">
      <c r="B310" s="2"/>
      <c r="C310" s="2" t="s">
        <v>79</v>
      </c>
      <c r="D310" s="8">
        <v>3</v>
      </c>
      <c r="E310" s="8">
        <v>0.5</v>
      </c>
      <c r="F310" s="8">
        <v>0</v>
      </c>
      <c r="G310" s="8">
        <v>0</v>
      </c>
      <c r="I310" s="2"/>
      <c r="J310" s="2" t="s">
        <v>79</v>
      </c>
      <c r="K310" s="24">
        <f t="shared" si="424"/>
        <v>3.5</v>
      </c>
      <c r="L310" s="24">
        <f t="shared" si="425"/>
        <v>0</v>
      </c>
      <c r="N310" s="24">
        <f t="shared" si="426"/>
        <v>100</v>
      </c>
      <c r="O310" s="24">
        <f t="shared" si="427"/>
        <v>0</v>
      </c>
    </row>
    <row r="311" spans="2:15" ht="15.75" customHeight="1">
      <c r="B311" s="2"/>
      <c r="C311" s="2" t="s">
        <v>12</v>
      </c>
      <c r="D311" s="8">
        <v>15</v>
      </c>
      <c r="E311" s="8">
        <v>19.5</v>
      </c>
      <c r="F311" s="8">
        <v>1.5</v>
      </c>
      <c r="G311" s="8">
        <v>4</v>
      </c>
      <c r="I311" s="2"/>
      <c r="J311" s="2" t="s">
        <v>12</v>
      </c>
      <c r="K311" s="24">
        <f t="shared" si="424"/>
        <v>34.5</v>
      </c>
      <c r="L311" s="24">
        <f t="shared" si="425"/>
        <v>5.5</v>
      </c>
      <c r="N311" s="24">
        <f t="shared" si="426"/>
        <v>86.25</v>
      </c>
      <c r="O311" s="24">
        <f t="shared" si="427"/>
        <v>13.75</v>
      </c>
    </row>
    <row r="312" spans="2:15" ht="15.75" customHeight="1"/>
    <row r="313" spans="2:15" ht="15.75" customHeight="1">
      <c r="B313" s="1"/>
      <c r="C313" s="1"/>
      <c r="D313" s="1" t="s">
        <v>0</v>
      </c>
      <c r="E313" s="1"/>
      <c r="F313" s="1" t="s">
        <v>1</v>
      </c>
      <c r="G313" s="1"/>
      <c r="I313" s="1"/>
      <c r="J313" s="1"/>
    </row>
    <row r="314" spans="2:15" ht="15.75" customHeight="1">
      <c r="B314" s="1" t="s">
        <v>27</v>
      </c>
      <c r="C314" s="1"/>
      <c r="D314" s="1" t="s">
        <v>3</v>
      </c>
      <c r="E314" s="1" t="s">
        <v>4</v>
      </c>
      <c r="F314" s="1" t="s">
        <v>3</v>
      </c>
      <c r="G314" s="1" t="s">
        <v>4</v>
      </c>
      <c r="I314" s="1" t="s">
        <v>27</v>
      </c>
      <c r="J314" s="1"/>
      <c r="K314" s="1" t="s">
        <v>0</v>
      </c>
      <c r="L314" s="1" t="s">
        <v>1</v>
      </c>
      <c r="N314" s="1" t="s">
        <v>0</v>
      </c>
      <c r="O314" s="1" t="s">
        <v>1</v>
      </c>
    </row>
    <row r="315" spans="2:15" ht="15.75" customHeight="1">
      <c r="B315" s="9" t="s">
        <v>33</v>
      </c>
      <c r="C315" s="2" t="s">
        <v>64</v>
      </c>
      <c r="D315" s="8">
        <v>18</v>
      </c>
      <c r="E315" s="8">
        <v>16</v>
      </c>
      <c r="F315" s="8">
        <v>18</v>
      </c>
      <c r="G315" s="8">
        <v>6</v>
      </c>
      <c r="I315" s="9" t="s">
        <v>33</v>
      </c>
      <c r="J315" s="2" t="s">
        <v>64</v>
      </c>
      <c r="K315" s="24">
        <f t="shared" ref="K315:K321" si="428">D315+E315</f>
        <v>34</v>
      </c>
      <c r="L315" s="24">
        <f t="shared" ref="L315:L321" si="429">F315+G315</f>
        <v>24</v>
      </c>
      <c r="N315" s="24">
        <f t="shared" ref="N315:N321" si="430">K315*100/(L315+K315)</f>
        <v>58.620689655172413</v>
      </c>
      <c r="O315" s="24">
        <f t="shared" ref="O315:O321" si="431">L315*100/(K315+L315)</f>
        <v>41.379310344827587</v>
      </c>
    </row>
    <row r="316" spans="2:15" ht="15.75" customHeight="1">
      <c r="B316" s="2"/>
      <c r="C316" s="2" t="s">
        <v>76</v>
      </c>
      <c r="D316" s="8">
        <v>3.5</v>
      </c>
      <c r="E316" s="8">
        <v>0.5</v>
      </c>
      <c r="F316" s="8">
        <v>0</v>
      </c>
      <c r="G316" s="8">
        <v>0</v>
      </c>
      <c r="I316" s="2"/>
      <c r="J316" s="2" t="s">
        <v>76</v>
      </c>
      <c r="K316" s="24">
        <f t="shared" si="428"/>
        <v>4</v>
      </c>
      <c r="L316" s="24">
        <f t="shared" si="429"/>
        <v>0</v>
      </c>
      <c r="N316" s="24">
        <f t="shared" si="430"/>
        <v>100</v>
      </c>
      <c r="O316" s="24">
        <f t="shared" si="431"/>
        <v>0</v>
      </c>
    </row>
    <row r="317" spans="2:15" ht="15.75" customHeight="1">
      <c r="B317" s="2"/>
      <c r="C317" s="2" t="s">
        <v>66</v>
      </c>
      <c r="D317" s="8">
        <v>3.5</v>
      </c>
      <c r="E317" s="8">
        <v>2.5</v>
      </c>
      <c r="F317" s="8">
        <v>0</v>
      </c>
      <c r="G317" s="8">
        <v>0</v>
      </c>
      <c r="I317" s="2"/>
      <c r="J317" s="2" t="s">
        <v>66</v>
      </c>
      <c r="K317" s="24">
        <f t="shared" si="428"/>
        <v>6</v>
      </c>
      <c r="L317" s="24">
        <f t="shared" si="429"/>
        <v>0</v>
      </c>
      <c r="N317" s="24">
        <f t="shared" si="430"/>
        <v>100</v>
      </c>
      <c r="O317" s="24">
        <f t="shared" si="431"/>
        <v>0</v>
      </c>
    </row>
    <row r="318" spans="2:15" ht="15.75" customHeight="1">
      <c r="B318" s="2"/>
      <c r="C318" s="2" t="s">
        <v>77</v>
      </c>
      <c r="D318" s="8">
        <v>0.5</v>
      </c>
      <c r="E318" s="8">
        <v>1</v>
      </c>
      <c r="F318" s="8">
        <v>0</v>
      </c>
      <c r="G318" s="8">
        <v>0</v>
      </c>
      <c r="I318" s="2"/>
      <c r="J318" s="2" t="s">
        <v>77</v>
      </c>
      <c r="K318" s="24">
        <f t="shared" si="428"/>
        <v>1.5</v>
      </c>
      <c r="L318" s="24">
        <f t="shared" si="429"/>
        <v>0</v>
      </c>
      <c r="N318" s="24">
        <f t="shared" si="430"/>
        <v>100</v>
      </c>
      <c r="O318" s="24">
        <f t="shared" si="431"/>
        <v>0</v>
      </c>
    </row>
    <row r="319" spans="2:15" ht="15.75" customHeight="1">
      <c r="B319" s="2"/>
      <c r="C319" s="2" t="s">
        <v>78</v>
      </c>
      <c r="D319" s="8">
        <v>3.5</v>
      </c>
      <c r="E319" s="8">
        <v>0</v>
      </c>
      <c r="F319" s="8">
        <v>1</v>
      </c>
      <c r="G319" s="8">
        <v>0</v>
      </c>
      <c r="I319" s="2"/>
      <c r="J319" s="2" t="s">
        <v>78</v>
      </c>
      <c r="K319" s="24">
        <f t="shared" si="428"/>
        <v>3.5</v>
      </c>
      <c r="L319" s="24">
        <f t="shared" si="429"/>
        <v>1</v>
      </c>
      <c r="N319" s="24">
        <f t="shared" si="430"/>
        <v>77.777777777777771</v>
      </c>
      <c r="O319" s="24">
        <f t="shared" si="431"/>
        <v>22.222222222222221</v>
      </c>
    </row>
    <row r="320" spans="2:15" ht="15.75" customHeight="1">
      <c r="B320" s="2"/>
      <c r="C320" s="2" t="s">
        <v>79</v>
      </c>
      <c r="D320" s="8">
        <v>1.5</v>
      </c>
      <c r="E320" s="8">
        <v>0.5</v>
      </c>
      <c r="F320" s="8">
        <v>0</v>
      </c>
      <c r="G320" s="8">
        <v>0</v>
      </c>
      <c r="I320" s="2"/>
      <c r="J320" s="2" t="s">
        <v>79</v>
      </c>
      <c r="K320" s="24">
        <f t="shared" si="428"/>
        <v>2</v>
      </c>
      <c r="L320" s="24">
        <f t="shared" si="429"/>
        <v>0</v>
      </c>
      <c r="N320" s="24">
        <f t="shared" si="430"/>
        <v>100</v>
      </c>
      <c r="O320" s="24">
        <f t="shared" si="431"/>
        <v>0</v>
      </c>
    </row>
    <row r="321" spans="2:15" ht="15.75" customHeight="1">
      <c r="B321" s="2"/>
      <c r="C321" s="2" t="s">
        <v>12</v>
      </c>
      <c r="D321" s="8">
        <v>14</v>
      </c>
      <c r="E321" s="8">
        <v>17.5</v>
      </c>
      <c r="F321" s="8">
        <v>1.5</v>
      </c>
      <c r="G321" s="8">
        <v>4.5</v>
      </c>
      <c r="I321" s="2"/>
      <c r="J321" s="2" t="s">
        <v>12</v>
      </c>
      <c r="K321" s="24">
        <f t="shared" si="428"/>
        <v>31.5</v>
      </c>
      <c r="L321" s="24">
        <f t="shared" si="429"/>
        <v>6</v>
      </c>
      <c r="N321" s="24">
        <f t="shared" si="430"/>
        <v>84</v>
      </c>
      <c r="O321" s="24">
        <f t="shared" si="431"/>
        <v>16</v>
      </c>
    </row>
    <row r="322" spans="2:15" ht="15.75" customHeight="1"/>
    <row r="323" spans="2:15" ht="15.75" customHeight="1">
      <c r="B323" s="1"/>
      <c r="C323" s="1"/>
      <c r="D323" s="1" t="s">
        <v>0</v>
      </c>
      <c r="E323" s="1"/>
      <c r="F323" s="1" t="s">
        <v>1</v>
      </c>
      <c r="G323" s="1"/>
      <c r="I323" s="1"/>
      <c r="J323" s="1"/>
    </row>
    <row r="324" spans="2:15" ht="15.75" customHeight="1">
      <c r="B324" s="1" t="s">
        <v>22</v>
      </c>
      <c r="C324" s="1"/>
      <c r="D324" s="1" t="s">
        <v>3</v>
      </c>
      <c r="E324" s="1" t="s">
        <v>4</v>
      </c>
      <c r="F324" s="1" t="s">
        <v>3</v>
      </c>
      <c r="G324" s="1" t="s">
        <v>4</v>
      </c>
      <c r="I324" s="1" t="s">
        <v>22</v>
      </c>
      <c r="J324" s="1"/>
      <c r="K324" s="1" t="s">
        <v>0</v>
      </c>
      <c r="L324" s="1" t="s">
        <v>1</v>
      </c>
      <c r="N324" s="1" t="s">
        <v>0</v>
      </c>
      <c r="O324" s="1" t="s">
        <v>1</v>
      </c>
    </row>
    <row r="325" spans="2:15" ht="15.75" customHeight="1">
      <c r="B325" s="9" t="s">
        <v>23</v>
      </c>
      <c r="C325" s="2" t="s">
        <v>64</v>
      </c>
      <c r="D325" s="8">
        <v>9.5</v>
      </c>
      <c r="E325" s="8">
        <v>8</v>
      </c>
      <c r="F325" s="8">
        <v>2.5</v>
      </c>
      <c r="G325" s="8">
        <v>2.5</v>
      </c>
      <c r="I325" s="9" t="s">
        <v>23</v>
      </c>
      <c r="J325" s="2" t="s">
        <v>64</v>
      </c>
      <c r="K325" s="24">
        <f t="shared" ref="K325:K331" si="432">D325+E325</f>
        <v>17.5</v>
      </c>
      <c r="L325" s="24">
        <f t="shared" ref="L325:L331" si="433">F325+G325</f>
        <v>5</v>
      </c>
      <c r="N325" s="24">
        <f t="shared" ref="N325:N331" si="434">K325*100/(L325+K325)</f>
        <v>77.777777777777771</v>
      </c>
      <c r="O325" s="24">
        <f t="shared" ref="O325:O331" si="435">L325*100/(K325+L325)</f>
        <v>22.222222222222221</v>
      </c>
    </row>
    <row r="326" spans="2:15" ht="15.75" customHeight="1">
      <c r="B326" s="2"/>
      <c r="C326" s="2" t="s">
        <v>76</v>
      </c>
      <c r="D326" s="8">
        <v>7.5</v>
      </c>
      <c r="E326" s="8">
        <v>4</v>
      </c>
      <c r="F326" s="8">
        <v>1</v>
      </c>
      <c r="G326" s="8">
        <v>0.5</v>
      </c>
      <c r="I326" s="2"/>
      <c r="J326" s="2" t="s">
        <v>76</v>
      </c>
      <c r="K326" s="24">
        <f t="shared" si="432"/>
        <v>11.5</v>
      </c>
      <c r="L326" s="24">
        <f t="shared" si="433"/>
        <v>1.5</v>
      </c>
      <c r="N326" s="24">
        <f t="shared" si="434"/>
        <v>88.461538461538467</v>
      </c>
      <c r="O326" s="24">
        <f t="shared" si="435"/>
        <v>11.538461538461538</v>
      </c>
    </row>
    <row r="327" spans="2:15" ht="15.75" customHeight="1">
      <c r="B327" s="2"/>
      <c r="C327" s="2" t="s">
        <v>66</v>
      </c>
      <c r="D327" s="8">
        <v>3</v>
      </c>
      <c r="E327" s="8">
        <v>4</v>
      </c>
      <c r="F327" s="8">
        <v>0</v>
      </c>
      <c r="G327" s="8">
        <v>0</v>
      </c>
      <c r="I327" s="2"/>
      <c r="J327" s="2" t="s">
        <v>66</v>
      </c>
      <c r="K327" s="24">
        <f t="shared" si="432"/>
        <v>7</v>
      </c>
      <c r="L327" s="24">
        <f t="shared" si="433"/>
        <v>0</v>
      </c>
      <c r="N327" s="24">
        <f t="shared" si="434"/>
        <v>100</v>
      </c>
      <c r="O327" s="24">
        <f t="shared" si="435"/>
        <v>0</v>
      </c>
    </row>
    <row r="328" spans="2:15" ht="15.75" customHeight="1">
      <c r="B328" s="2"/>
      <c r="C328" s="2" t="s">
        <v>77</v>
      </c>
      <c r="D328" s="8">
        <v>6.5</v>
      </c>
      <c r="E328" s="8">
        <v>2</v>
      </c>
      <c r="F328" s="8">
        <v>0</v>
      </c>
      <c r="G328" s="8">
        <v>0.5</v>
      </c>
      <c r="I328" s="2"/>
      <c r="J328" s="2" t="s">
        <v>77</v>
      </c>
      <c r="K328" s="24">
        <f t="shared" si="432"/>
        <v>8.5</v>
      </c>
      <c r="L328" s="24">
        <f t="shared" si="433"/>
        <v>0.5</v>
      </c>
      <c r="N328" s="24">
        <f t="shared" si="434"/>
        <v>94.444444444444443</v>
      </c>
      <c r="O328" s="24">
        <f t="shared" si="435"/>
        <v>5.5555555555555554</v>
      </c>
    </row>
    <row r="329" spans="2:15" ht="15.75" customHeight="1">
      <c r="B329" s="2"/>
      <c r="C329" s="2" t="s">
        <v>78</v>
      </c>
      <c r="D329" s="8">
        <v>0.5</v>
      </c>
      <c r="E329" s="8">
        <v>0</v>
      </c>
      <c r="F329" s="8">
        <v>0</v>
      </c>
      <c r="G329" s="8">
        <v>0</v>
      </c>
      <c r="I329" s="2"/>
      <c r="J329" s="2" t="s">
        <v>78</v>
      </c>
      <c r="K329" s="24">
        <f t="shared" si="432"/>
        <v>0.5</v>
      </c>
      <c r="L329" s="24">
        <f t="shared" si="433"/>
        <v>0</v>
      </c>
      <c r="N329" s="24">
        <f t="shared" si="434"/>
        <v>100</v>
      </c>
      <c r="O329" s="24">
        <f t="shared" si="435"/>
        <v>0</v>
      </c>
    </row>
    <row r="330" spans="2:15" ht="15.75" customHeight="1">
      <c r="B330" s="2"/>
      <c r="C330" s="2" t="s">
        <v>79</v>
      </c>
      <c r="D330" s="8">
        <v>0.5</v>
      </c>
      <c r="E330" s="8">
        <v>0</v>
      </c>
      <c r="F330" s="8">
        <v>0</v>
      </c>
      <c r="G330" s="8">
        <v>0</v>
      </c>
      <c r="I330" s="2"/>
      <c r="J330" s="2" t="s">
        <v>79</v>
      </c>
      <c r="K330" s="24">
        <f t="shared" si="432"/>
        <v>0.5</v>
      </c>
      <c r="L330" s="24">
        <f t="shared" si="433"/>
        <v>0</v>
      </c>
      <c r="N330" s="24">
        <f t="shared" si="434"/>
        <v>100</v>
      </c>
      <c r="O330" s="24">
        <f t="shared" si="435"/>
        <v>0</v>
      </c>
    </row>
    <row r="331" spans="2:15" ht="15.75" customHeight="1">
      <c r="B331" s="2"/>
      <c r="C331" s="2" t="s">
        <v>12</v>
      </c>
      <c r="D331" s="8">
        <v>11.5</v>
      </c>
      <c r="E331" s="8">
        <v>10.5</v>
      </c>
      <c r="F331" s="8">
        <v>2.5</v>
      </c>
      <c r="G331" s="8">
        <v>2</v>
      </c>
      <c r="I331" s="2"/>
      <c r="J331" s="2" t="s">
        <v>12</v>
      </c>
      <c r="K331" s="24">
        <f t="shared" si="432"/>
        <v>22</v>
      </c>
      <c r="L331" s="24">
        <f t="shared" si="433"/>
        <v>4.5</v>
      </c>
      <c r="N331" s="24">
        <f t="shared" si="434"/>
        <v>83.018867924528308</v>
      </c>
      <c r="O331" s="24">
        <f t="shared" si="435"/>
        <v>16.981132075471699</v>
      </c>
    </row>
    <row r="332" spans="2:15" ht="15.75" customHeight="1"/>
    <row r="333" spans="2:15" ht="15.75" customHeight="1">
      <c r="B333" s="1"/>
      <c r="C333" s="1"/>
      <c r="D333" s="1" t="s">
        <v>0</v>
      </c>
      <c r="E333" s="1"/>
      <c r="F333" s="1" t="s">
        <v>1</v>
      </c>
      <c r="G333" s="1"/>
      <c r="I333" s="1"/>
      <c r="J333" s="1"/>
    </row>
    <row r="334" spans="2:15" ht="15.75" customHeight="1">
      <c r="B334" s="1" t="s">
        <v>22</v>
      </c>
      <c r="C334" s="1"/>
      <c r="D334" s="1" t="s">
        <v>3</v>
      </c>
      <c r="E334" s="1" t="s">
        <v>4</v>
      </c>
      <c r="F334" s="1" t="s">
        <v>3</v>
      </c>
      <c r="G334" s="1" t="s">
        <v>4</v>
      </c>
      <c r="I334" s="1" t="s">
        <v>22</v>
      </c>
      <c r="J334" s="1"/>
      <c r="K334" s="1" t="s">
        <v>0</v>
      </c>
      <c r="L334" s="1" t="s">
        <v>1</v>
      </c>
      <c r="N334" s="1" t="s">
        <v>0</v>
      </c>
      <c r="O334" s="1" t="s">
        <v>1</v>
      </c>
    </row>
    <row r="335" spans="2:15" ht="15.75" customHeight="1">
      <c r="B335" s="9" t="s">
        <v>25</v>
      </c>
      <c r="C335" s="2" t="s">
        <v>64</v>
      </c>
      <c r="D335" s="8">
        <v>16</v>
      </c>
      <c r="E335" s="8">
        <v>15.5</v>
      </c>
      <c r="F335" s="8">
        <v>12.5</v>
      </c>
      <c r="G335" s="8">
        <v>12.5</v>
      </c>
      <c r="I335" s="9" t="s">
        <v>25</v>
      </c>
      <c r="J335" s="2" t="s">
        <v>64</v>
      </c>
      <c r="K335" s="24">
        <f t="shared" ref="K335:K341" si="436">D335+E335</f>
        <v>31.5</v>
      </c>
      <c r="L335" s="24">
        <f t="shared" ref="L335:L341" si="437">F335+G335</f>
        <v>25</v>
      </c>
      <c r="N335" s="24">
        <f t="shared" ref="N335:N341" si="438">K335*100/(L335+K335)</f>
        <v>55.752212389380531</v>
      </c>
      <c r="O335" s="24">
        <f t="shared" ref="O335:O341" si="439">L335*100/(K335+L335)</f>
        <v>44.247787610619469</v>
      </c>
    </row>
    <row r="336" spans="2:15" ht="15.75" customHeight="1">
      <c r="B336" s="2"/>
      <c r="C336" s="2" t="s">
        <v>76</v>
      </c>
      <c r="D336" s="8">
        <v>10.5</v>
      </c>
      <c r="E336" s="8">
        <v>10.5</v>
      </c>
      <c r="F336" s="8">
        <v>1</v>
      </c>
      <c r="G336" s="8">
        <v>1</v>
      </c>
      <c r="I336" s="2"/>
      <c r="J336" s="2" t="s">
        <v>76</v>
      </c>
      <c r="K336" s="24">
        <f t="shared" si="436"/>
        <v>21</v>
      </c>
      <c r="L336" s="24">
        <f t="shared" si="437"/>
        <v>2</v>
      </c>
      <c r="N336" s="24">
        <f t="shared" si="438"/>
        <v>91.304347826086953</v>
      </c>
      <c r="O336" s="24">
        <f t="shared" si="439"/>
        <v>8.695652173913043</v>
      </c>
    </row>
    <row r="337" spans="2:15" ht="15.75" customHeight="1">
      <c r="B337" s="2"/>
      <c r="C337" s="2" t="s">
        <v>66</v>
      </c>
      <c r="D337" s="8">
        <v>9</v>
      </c>
      <c r="E337" s="8">
        <v>3.5</v>
      </c>
      <c r="F337" s="8">
        <v>1.5</v>
      </c>
      <c r="G337" s="8">
        <v>0.5</v>
      </c>
      <c r="I337" s="2"/>
      <c r="J337" s="2" t="s">
        <v>66</v>
      </c>
      <c r="K337" s="24">
        <f t="shared" si="436"/>
        <v>12.5</v>
      </c>
      <c r="L337" s="24">
        <f t="shared" si="437"/>
        <v>2</v>
      </c>
      <c r="N337" s="24">
        <f t="shared" si="438"/>
        <v>86.206896551724142</v>
      </c>
      <c r="O337" s="24">
        <f t="shared" si="439"/>
        <v>13.793103448275861</v>
      </c>
    </row>
    <row r="338" spans="2:15" ht="15.75" customHeight="1">
      <c r="B338" s="2"/>
      <c r="C338" s="2" t="s">
        <v>77</v>
      </c>
      <c r="D338" s="8">
        <v>2.5</v>
      </c>
      <c r="E338" s="8">
        <v>1</v>
      </c>
      <c r="F338" s="8">
        <v>0.5</v>
      </c>
      <c r="G338" s="8">
        <v>0</v>
      </c>
      <c r="I338" s="2"/>
      <c r="J338" s="2" t="s">
        <v>77</v>
      </c>
      <c r="K338" s="24">
        <f t="shared" si="436"/>
        <v>3.5</v>
      </c>
      <c r="L338" s="24">
        <f t="shared" si="437"/>
        <v>0.5</v>
      </c>
      <c r="N338" s="24">
        <f t="shared" si="438"/>
        <v>87.5</v>
      </c>
      <c r="O338" s="24">
        <f t="shared" si="439"/>
        <v>12.5</v>
      </c>
    </row>
    <row r="339" spans="2:15" ht="15.75" customHeight="1">
      <c r="B339" s="2"/>
      <c r="C339" s="2" t="s">
        <v>78</v>
      </c>
      <c r="D339" s="8">
        <v>1.5</v>
      </c>
      <c r="E339" s="8">
        <v>0.5</v>
      </c>
      <c r="F339" s="8">
        <v>0</v>
      </c>
      <c r="G339" s="8">
        <v>0</v>
      </c>
      <c r="I339" s="2"/>
      <c r="J339" s="2" t="s">
        <v>78</v>
      </c>
      <c r="K339" s="24">
        <f t="shared" si="436"/>
        <v>2</v>
      </c>
      <c r="L339" s="24">
        <f t="shared" si="437"/>
        <v>0</v>
      </c>
      <c r="N339" s="24">
        <f t="shared" si="438"/>
        <v>100</v>
      </c>
      <c r="O339" s="24">
        <f t="shared" si="439"/>
        <v>0</v>
      </c>
    </row>
    <row r="340" spans="2:15" ht="15.75" customHeight="1">
      <c r="B340" s="2"/>
      <c r="C340" s="2" t="s">
        <v>79</v>
      </c>
      <c r="D340" s="8">
        <v>1.5</v>
      </c>
      <c r="E340" s="8">
        <v>0.5</v>
      </c>
      <c r="F340" s="8">
        <v>0</v>
      </c>
      <c r="G340" s="8">
        <v>0.5</v>
      </c>
      <c r="I340" s="2"/>
      <c r="J340" s="2" t="s">
        <v>79</v>
      </c>
      <c r="K340" s="24">
        <f t="shared" si="436"/>
        <v>2</v>
      </c>
      <c r="L340" s="24">
        <f t="shared" si="437"/>
        <v>0.5</v>
      </c>
      <c r="N340" s="24">
        <f t="shared" si="438"/>
        <v>80</v>
      </c>
      <c r="O340" s="24">
        <f t="shared" si="439"/>
        <v>20</v>
      </c>
    </row>
    <row r="341" spans="2:15" ht="15.75" customHeight="1">
      <c r="B341" s="2"/>
      <c r="C341" s="2" t="s">
        <v>12</v>
      </c>
      <c r="D341" s="8">
        <v>10.5</v>
      </c>
      <c r="E341" s="8">
        <v>16</v>
      </c>
      <c r="F341" s="8">
        <v>1</v>
      </c>
      <c r="G341" s="8">
        <v>3.5</v>
      </c>
      <c r="I341" s="2"/>
      <c r="J341" s="2" t="s">
        <v>12</v>
      </c>
      <c r="K341" s="24">
        <f t="shared" si="436"/>
        <v>26.5</v>
      </c>
      <c r="L341" s="24">
        <f t="shared" si="437"/>
        <v>4.5</v>
      </c>
      <c r="N341" s="24">
        <f t="shared" si="438"/>
        <v>85.483870967741936</v>
      </c>
      <c r="O341" s="24">
        <f t="shared" si="439"/>
        <v>14.516129032258064</v>
      </c>
    </row>
    <row r="342" spans="2:15" ht="15.75" customHeight="1"/>
    <row r="343" spans="2:15" ht="15.75" customHeight="1">
      <c r="B343" s="1"/>
      <c r="C343" s="1"/>
      <c r="D343" s="1" t="s">
        <v>0</v>
      </c>
      <c r="E343" s="1"/>
      <c r="F343" s="1" t="s">
        <v>1</v>
      </c>
      <c r="G343" s="1"/>
      <c r="I343" s="1"/>
      <c r="J343" s="1"/>
    </row>
    <row r="344" spans="2:15" ht="15.75" customHeight="1">
      <c r="B344" s="1" t="s">
        <v>16</v>
      </c>
      <c r="C344" s="1"/>
      <c r="D344" s="1" t="s">
        <v>3</v>
      </c>
      <c r="E344" s="1" t="s">
        <v>4</v>
      </c>
      <c r="F344" s="1" t="s">
        <v>3</v>
      </c>
      <c r="G344" s="1" t="s">
        <v>4</v>
      </c>
      <c r="I344" s="1" t="s">
        <v>22</v>
      </c>
      <c r="J344" s="1"/>
      <c r="K344" s="1" t="s">
        <v>0</v>
      </c>
      <c r="L344" s="1" t="s">
        <v>1</v>
      </c>
      <c r="N344" s="1" t="s">
        <v>0</v>
      </c>
      <c r="O344" s="1" t="s">
        <v>1</v>
      </c>
    </row>
    <row r="345" spans="2:15" ht="15.75" customHeight="1">
      <c r="B345" s="22" t="s">
        <v>55</v>
      </c>
      <c r="C345" s="22" t="s">
        <v>64</v>
      </c>
      <c r="D345" s="22">
        <v>15</v>
      </c>
      <c r="E345" s="22">
        <v>9</v>
      </c>
      <c r="F345" s="22">
        <v>7</v>
      </c>
      <c r="G345" s="22">
        <v>5</v>
      </c>
      <c r="I345" s="10" t="s">
        <v>139</v>
      </c>
      <c r="J345" s="2" t="s">
        <v>64</v>
      </c>
      <c r="K345" s="24">
        <f t="shared" ref="K345:K351" si="440">D345+E345</f>
        <v>24</v>
      </c>
      <c r="L345" s="24">
        <f t="shared" ref="L345:L351" si="441">F345+G345</f>
        <v>12</v>
      </c>
      <c r="N345" s="24">
        <f t="shared" ref="N345:N351" si="442">K345*100/(L345+K345)</f>
        <v>66.666666666666671</v>
      </c>
      <c r="O345" s="24">
        <f t="shared" ref="O345:O351" si="443">L345*100/(K345+L345)</f>
        <v>33.333333333333336</v>
      </c>
    </row>
    <row r="346" spans="2:15" ht="15.75" customHeight="1">
      <c r="B346" s="22"/>
      <c r="C346" s="22" t="s">
        <v>63</v>
      </c>
      <c r="D346" s="22">
        <v>4</v>
      </c>
      <c r="E346" s="22">
        <v>1</v>
      </c>
      <c r="F346" s="22">
        <v>1</v>
      </c>
      <c r="G346" s="22">
        <v>1</v>
      </c>
      <c r="I346" s="2"/>
      <c r="J346" s="2" t="s">
        <v>76</v>
      </c>
      <c r="K346" s="24">
        <f t="shared" si="440"/>
        <v>5</v>
      </c>
      <c r="L346" s="24">
        <f t="shared" si="441"/>
        <v>2</v>
      </c>
      <c r="N346" s="24">
        <f t="shared" si="442"/>
        <v>71.428571428571431</v>
      </c>
      <c r="O346" s="24">
        <f t="shared" si="443"/>
        <v>28.571428571428573</v>
      </c>
    </row>
    <row r="347" spans="2:15" ht="15.75" customHeight="1">
      <c r="B347" s="22"/>
      <c r="C347" s="22" t="s">
        <v>66</v>
      </c>
      <c r="D347" s="22">
        <v>5</v>
      </c>
      <c r="E347" s="22">
        <v>0</v>
      </c>
      <c r="F347" s="22">
        <v>0</v>
      </c>
      <c r="G347" s="22">
        <v>0</v>
      </c>
      <c r="I347" s="2"/>
      <c r="J347" s="2" t="s">
        <v>66</v>
      </c>
      <c r="K347" s="24">
        <f t="shared" si="440"/>
        <v>5</v>
      </c>
      <c r="L347" s="24">
        <f t="shared" si="441"/>
        <v>0</v>
      </c>
      <c r="N347" s="24">
        <f t="shared" si="442"/>
        <v>100</v>
      </c>
      <c r="O347" s="24">
        <f t="shared" si="443"/>
        <v>0</v>
      </c>
    </row>
    <row r="348" spans="2:15" ht="15.75" customHeight="1">
      <c r="B348" s="22"/>
      <c r="C348" s="22" t="s">
        <v>65</v>
      </c>
      <c r="D348" s="22">
        <v>1</v>
      </c>
      <c r="E348" s="22">
        <v>0</v>
      </c>
      <c r="F348" s="22">
        <v>0</v>
      </c>
      <c r="G348" s="22">
        <v>0</v>
      </c>
      <c r="I348" s="2"/>
      <c r="J348" s="2" t="s">
        <v>77</v>
      </c>
      <c r="K348" s="24">
        <f t="shared" si="440"/>
        <v>1</v>
      </c>
      <c r="L348" s="24">
        <f t="shared" si="441"/>
        <v>0</v>
      </c>
      <c r="N348" s="24">
        <f t="shared" si="442"/>
        <v>100</v>
      </c>
      <c r="O348" s="24">
        <f t="shared" si="443"/>
        <v>0</v>
      </c>
    </row>
    <row r="349" spans="2:15" ht="15.75" customHeight="1">
      <c r="B349" s="22"/>
      <c r="C349" s="22" t="s">
        <v>67</v>
      </c>
      <c r="D349" s="22">
        <v>1</v>
      </c>
      <c r="E349" s="22">
        <v>0</v>
      </c>
      <c r="F349" s="22">
        <v>0</v>
      </c>
      <c r="G349" s="22">
        <v>2</v>
      </c>
      <c r="I349" s="2"/>
      <c r="J349" s="2" t="s">
        <v>78</v>
      </c>
      <c r="K349" s="24">
        <f t="shared" si="440"/>
        <v>1</v>
      </c>
      <c r="L349" s="24">
        <f t="shared" si="441"/>
        <v>2</v>
      </c>
      <c r="N349" s="24">
        <f t="shared" si="442"/>
        <v>33.333333333333336</v>
      </c>
      <c r="O349" s="24">
        <f t="shared" si="443"/>
        <v>66.666666666666671</v>
      </c>
    </row>
    <row r="350" spans="2:15" ht="15.75" customHeight="1">
      <c r="B350" s="22"/>
      <c r="C350" s="22" t="s">
        <v>68</v>
      </c>
      <c r="D350" s="22">
        <v>1</v>
      </c>
      <c r="E350" s="22">
        <v>1</v>
      </c>
      <c r="F350" s="22">
        <v>1</v>
      </c>
      <c r="G350" s="22">
        <v>0</v>
      </c>
      <c r="I350" s="2"/>
      <c r="J350" s="2" t="s">
        <v>79</v>
      </c>
      <c r="K350" s="24">
        <f t="shared" si="440"/>
        <v>2</v>
      </c>
      <c r="L350" s="24">
        <f t="shared" si="441"/>
        <v>1</v>
      </c>
      <c r="N350" s="24">
        <f t="shared" si="442"/>
        <v>66.666666666666671</v>
      </c>
      <c r="O350" s="24">
        <f t="shared" si="443"/>
        <v>33.333333333333336</v>
      </c>
    </row>
    <row r="351" spans="2:15" ht="15.75" customHeight="1">
      <c r="B351" s="22"/>
      <c r="C351" s="22" t="s">
        <v>12</v>
      </c>
      <c r="D351" s="22">
        <v>13</v>
      </c>
      <c r="E351" s="22">
        <v>15</v>
      </c>
      <c r="F351" s="22">
        <v>3</v>
      </c>
      <c r="G351" s="22">
        <v>1</v>
      </c>
      <c r="I351" s="2"/>
      <c r="J351" s="2" t="s">
        <v>12</v>
      </c>
      <c r="K351" s="24">
        <f t="shared" si="440"/>
        <v>28</v>
      </c>
      <c r="L351" s="24">
        <f t="shared" si="441"/>
        <v>4</v>
      </c>
      <c r="N351" s="24">
        <f t="shared" si="442"/>
        <v>87.5</v>
      </c>
      <c r="O351" s="24">
        <f t="shared" si="443"/>
        <v>12.5</v>
      </c>
    </row>
    <row r="352" spans="2:15" ht="15.75" customHeight="1"/>
    <row r="353" spans="2:15" ht="15.75" customHeight="1">
      <c r="B353" s="1"/>
      <c r="C353" s="1"/>
      <c r="D353" s="1" t="s">
        <v>0</v>
      </c>
      <c r="E353" s="1"/>
      <c r="F353" s="1" t="s">
        <v>1</v>
      </c>
      <c r="G353" s="1"/>
      <c r="I353" s="1"/>
      <c r="J353" s="1"/>
    </row>
    <row r="354" spans="2:15" ht="15.75" customHeight="1">
      <c r="B354" s="1" t="s">
        <v>16</v>
      </c>
      <c r="C354" s="1"/>
      <c r="D354" s="1" t="s">
        <v>3</v>
      </c>
      <c r="E354" s="1" t="s">
        <v>4</v>
      </c>
      <c r="F354" s="1" t="s">
        <v>3</v>
      </c>
      <c r="G354" s="1" t="s">
        <v>4</v>
      </c>
      <c r="I354" s="1" t="s">
        <v>22</v>
      </c>
      <c r="J354" s="1"/>
      <c r="K354" s="1" t="s">
        <v>0</v>
      </c>
      <c r="L354" s="1" t="s">
        <v>1</v>
      </c>
      <c r="N354" s="1" t="s">
        <v>0</v>
      </c>
      <c r="O354" s="1" t="s">
        <v>1</v>
      </c>
    </row>
    <row r="355" spans="2:15" ht="15.75" customHeight="1">
      <c r="B355" s="22" t="s">
        <v>57</v>
      </c>
      <c r="C355" s="22" t="s">
        <v>64</v>
      </c>
      <c r="D355" s="22">
        <v>11</v>
      </c>
      <c r="E355" s="22">
        <v>6</v>
      </c>
      <c r="F355" s="22">
        <v>6</v>
      </c>
      <c r="G355" s="22">
        <v>2</v>
      </c>
      <c r="I355" s="10" t="s">
        <v>140</v>
      </c>
      <c r="J355" s="2" t="s">
        <v>64</v>
      </c>
      <c r="K355" s="24">
        <f t="shared" ref="K355:K361" si="444">D355+E355</f>
        <v>17</v>
      </c>
      <c r="L355" s="24">
        <f t="shared" ref="L355:L361" si="445">F355+G355</f>
        <v>8</v>
      </c>
      <c r="N355" s="24">
        <f t="shared" ref="N355:N361" si="446">K355*100/(L355+K355)</f>
        <v>68</v>
      </c>
      <c r="O355" s="24">
        <f t="shared" ref="O355:O361" si="447">L355*100/(K355+L355)</f>
        <v>32</v>
      </c>
    </row>
    <row r="356" spans="2:15" ht="15.75" customHeight="1">
      <c r="B356" s="22"/>
      <c r="C356" s="22" t="s">
        <v>63</v>
      </c>
      <c r="D356" s="22">
        <v>6</v>
      </c>
      <c r="E356" s="22">
        <v>2</v>
      </c>
      <c r="F356" s="22">
        <v>2</v>
      </c>
      <c r="G356" s="22">
        <v>1</v>
      </c>
      <c r="I356" s="2"/>
      <c r="J356" s="2" t="s">
        <v>76</v>
      </c>
      <c r="K356" s="24">
        <f t="shared" si="444"/>
        <v>8</v>
      </c>
      <c r="L356" s="24">
        <f t="shared" si="445"/>
        <v>3</v>
      </c>
      <c r="N356" s="24">
        <f t="shared" si="446"/>
        <v>72.727272727272734</v>
      </c>
      <c r="O356" s="24">
        <f t="shared" si="447"/>
        <v>27.272727272727273</v>
      </c>
    </row>
    <row r="357" spans="2:15" ht="15.75" customHeight="1">
      <c r="B357" s="22"/>
      <c r="C357" s="22" t="s">
        <v>66</v>
      </c>
      <c r="D357" s="22">
        <v>3</v>
      </c>
      <c r="E357" s="22">
        <v>1</v>
      </c>
      <c r="F357" s="22">
        <v>0</v>
      </c>
      <c r="G357" s="22">
        <v>0</v>
      </c>
      <c r="I357" s="2"/>
      <c r="J357" s="2" t="s">
        <v>66</v>
      </c>
      <c r="K357" s="24">
        <f t="shared" si="444"/>
        <v>4</v>
      </c>
      <c r="L357" s="24">
        <f t="shared" si="445"/>
        <v>0</v>
      </c>
      <c r="N357" s="24">
        <f t="shared" si="446"/>
        <v>100</v>
      </c>
      <c r="O357" s="24">
        <f t="shared" si="447"/>
        <v>0</v>
      </c>
    </row>
    <row r="358" spans="2:15" ht="15.75" customHeight="1">
      <c r="B358" s="22"/>
      <c r="C358" s="22" t="s">
        <v>65</v>
      </c>
      <c r="D358" s="22">
        <v>1</v>
      </c>
      <c r="E358" s="22">
        <v>0</v>
      </c>
      <c r="F358" s="22">
        <v>0</v>
      </c>
      <c r="G358" s="22">
        <v>0</v>
      </c>
      <c r="I358" s="2"/>
      <c r="J358" s="2" t="s">
        <v>77</v>
      </c>
      <c r="K358" s="24">
        <f t="shared" si="444"/>
        <v>1</v>
      </c>
      <c r="L358" s="24">
        <f t="shared" si="445"/>
        <v>0</v>
      </c>
      <c r="N358" s="24">
        <f t="shared" si="446"/>
        <v>100</v>
      </c>
      <c r="O358" s="24">
        <f t="shared" si="447"/>
        <v>0</v>
      </c>
    </row>
    <row r="359" spans="2:15" ht="15.75" customHeight="1">
      <c r="B359" s="22"/>
      <c r="C359" s="22" t="s">
        <v>67</v>
      </c>
      <c r="D359" s="22">
        <v>4</v>
      </c>
      <c r="E359" s="22">
        <v>1</v>
      </c>
      <c r="F359" s="22">
        <v>2</v>
      </c>
      <c r="G359" s="22">
        <v>2</v>
      </c>
      <c r="I359" s="2"/>
      <c r="J359" s="2" t="s">
        <v>78</v>
      </c>
      <c r="K359" s="24">
        <f t="shared" si="444"/>
        <v>5</v>
      </c>
      <c r="L359" s="24">
        <f t="shared" si="445"/>
        <v>4</v>
      </c>
      <c r="N359" s="24">
        <f t="shared" si="446"/>
        <v>55.555555555555557</v>
      </c>
      <c r="O359" s="24">
        <f t="shared" si="447"/>
        <v>44.444444444444443</v>
      </c>
    </row>
    <row r="360" spans="2:15" ht="15.75" customHeight="1">
      <c r="B360" s="22"/>
      <c r="C360" s="22" t="s">
        <v>68</v>
      </c>
      <c r="D360" s="22">
        <v>3</v>
      </c>
      <c r="E360" s="22">
        <v>0</v>
      </c>
      <c r="F360" s="22">
        <v>1</v>
      </c>
      <c r="G360" s="22">
        <v>0</v>
      </c>
      <c r="I360" s="2"/>
      <c r="J360" s="2" t="s">
        <v>79</v>
      </c>
      <c r="K360" s="24">
        <f t="shared" si="444"/>
        <v>3</v>
      </c>
      <c r="L360" s="24">
        <f t="shared" si="445"/>
        <v>1</v>
      </c>
      <c r="N360" s="24">
        <f t="shared" si="446"/>
        <v>75</v>
      </c>
      <c r="O360" s="24">
        <f t="shared" si="447"/>
        <v>25</v>
      </c>
    </row>
    <row r="361" spans="2:15" ht="15.75" customHeight="1">
      <c r="B361" s="22"/>
      <c r="C361" s="22" t="s">
        <v>12</v>
      </c>
      <c r="D361" s="22">
        <v>11</v>
      </c>
      <c r="E361" s="22">
        <v>7</v>
      </c>
      <c r="F361" s="22">
        <v>0</v>
      </c>
      <c r="G361" s="22">
        <v>3</v>
      </c>
      <c r="I361" s="2"/>
      <c r="J361" s="2" t="s">
        <v>12</v>
      </c>
      <c r="K361" s="24">
        <f t="shared" si="444"/>
        <v>18</v>
      </c>
      <c r="L361" s="24">
        <f t="shared" si="445"/>
        <v>3</v>
      </c>
      <c r="N361" s="24">
        <f t="shared" si="446"/>
        <v>85.714285714285708</v>
      </c>
      <c r="O361" s="24">
        <f t="shared" si="447"/>
        <v>14.285714285714286</v>
      </c>
    </row>
    <row r="362" spans="2:15" ht="15.75" customHeight="1"/>
    <row r="363" spans="2:15" ht="15.75" customHeight="1">
      <c r="B363" s="1"/>
      <c r="C363" s="1"/>
      <c r="D363" s="1" t="s">
        <v>0</v>
      </c>
      <c r="E363" s="1"/>
      <c r="F363" s="1" t="s">
        <v>1</v>
      </c>
      <c r="G363" s="1"/>
      <c r="I363" s="1"/>
      <c r="J363" s="1"/>
    </row>
    <row r="364" spans="2:15" ht="15.75" customHeight="1">
      <c r="B364" s="1" t="s">
        <v>13</v>
      </c>
      <c r="C364" s="1"/>
      <c r="D364" s="1" t="s">
        <v>3</v>
      </c>
      <c r="E364" s="1" t="s">
        <v>4</v>
      </c>
      <c r="F364" s="1" t="s">
        <v>3</v>
      </c>
      <c r="G364" s="1" t="s">
        <v>4</v>
      </c>
      <c r="I364" s="1" t="s">
        <v>22</v>
      </c>
      <c r="J364" s="1"/>
      <c r="K364" s="1" t="s">
        <v>0</v>
      </c>
      <c r="L364" s="1" t="s">
        <v>1</v>
      </c>
      <c r="N364" s="1" t="s">
        <v>0</v>
      </c>
      <c r="O364" s="1" t="s">
        <v>1</v>
      </c>
    </row>
    <row r="365" spans="2:15" ht="15.75" customHeight="1">
      <c r="B365" s="22" t="s">
        <v>75</v>
      </c>
      <c r="C365" s="22" t="s">
        <v>64</v>
      </c>
      <c r="D365" s="22">
        <v>33</v>
      </c>
      <c r="E365" s="22">
        <v>10</v>
      </c>
      <c r="F365" s="22">
        <v>7</v>
      </c>
      <c r="G365" s="22">
        <v>4</v>
      </c>
      <c r="I365" s="10" t="s">
        <v>141</v>
      </c>
      <c r="J365" s="2" t="s">
        <v>64</v>
      </c>
      <c r="K365" s="24">
        <f t="shared" ref="K365:K371" si="448">D365+E365</f>
        <v>43</v>
      </c>
      <c r="L365" s="24">
        <f t="shared" ref="L365:L371" si="449">F365+G365</f>
        <v>11</v>
      </c>
      <c r="N365" s="24">
        <f t="shared" ref="N365:N371" si="450">K365*100/(L365+K365)</f>
        <v>79.629629629629633</v>
      </c>
      <c r="O365" s="24">
        <f t="shared" ref="O365:O371" si="451">L365*100/(K365+L365)</f>
        <v>20.37037037037037</v>
      </c>
    </row>
    <row r="366" spans="2:15" ht="15.75" customHeight="1">
      <c r="B366" s="22"/>
      <c r="C366" s="22" t="s">
        <v>70</v>
      </c>
      <c r="D366" s="22">
        <v>11</v>
      </c>
      <c r="E366" s="22">
        <v>3</v>
      </c>
      <c r="F366" s="22">
        <v>2</v>
      </c>
      <c r="G366" s="22">
        <v>0</v>
      </c>
      <c r="I366" s="2"/>
      <c r="J366" s="2" t="s">
        <v>76</v>
      </c>
      <c r="K366" s="24">
        <f t="shared" si="448"/>
        <v>14</v>
      </c>
      <c r="L366" s="24">
        <f t="shared" si="449"/>
        <v>2</v>
      </c>
      <c r="N366" s="24">
        <f t="shared" si="450"/>
        <v>87.5</v>
      </c>
      <c r="O366" s="24">
        <f t="shared" si="451"/>
        <v>12.5</v>
      </c>
    </row>
    <row r="367" spans="2:15" ht="15.75" customHeight="1">
      <c r="B367" s="22"/>
      <c r="C367" s="22" t="s">
        <v>66</v>
      </c>
      <c r="D367" s="22">
        <v>2</v>
      </c>
      <c r="E367" s="22">
        <v>4</v>
      </c>
      <c r="F367" s="22">
        <v>0</v>
      </c>
      <c r="G367" s="22">
        <v>0</v>
      </c>
      <c r="I367" s="2"/>
      <c r="J367" s="2" t="s">
        <v>66</v>
      </c>
      <c r="K367" s="24">
        <f t="shared" si="448"/>
        <v>6</v>
      </c>
      <c r="L367" s="24">
        <f t="shared" si="449"/>
        <v>0</v>
      </c>
      <c r="N367" s="24">
        <f t="shared" si="450"/>
        <v>100</v>
      </c>
      <c r="O367" s="24">
        <f t="shared" si="451"/>
        <v>0</v>
      </c>
    </row>
    <row r="368" spans="2:15" ht="15.75" customHeight="1">
      <c r="B368" s="22"/>
      <c r="C368" s="22" t="s">
        <v>71</v>
      </c>
      <c r="D368" s="22">
        <v>2</v>
      </c>
      <c r="E368" s="22">
        <v>3</v>
      </c>
      <c r="F368" s="22">
        <v>2</v>
      </c>
      <c r="G368" s="22">
        <v>0</v>
      </c>
      <c r="I368" s="2"/>
      <c r="J368" s="2" t="s">
        <v>77</v>
      </c>
      <c r="K368" s="24">
        <f t="shared" si="448"/>
        <v>5</v>
      </c>
      <c r="L368" s="24">
        <f t="shared" si="449"/>
        <v>2</v>
      </c>
      <c r="N368" s="24">
        <f t="shared" si="450"/>
        <v>71.428571428571431</v>
      </c>
      <c r="O368" s="24">
        <f t="shared" si="451"/>
        <v>28.571428571428573</v>
      </c>
    </row>
    <row r="369" spans="2:15" ht="15.75" customHeight="1">
      <c r="B369" s="22"/>
      <c r="C369" s="22" t="s">
        <v>72</v>
      </c>
      <c r="D369" s="22">
        <v>8</v>
      </c>
      <c r="E369" s="22">
        <v>0</v>
      </c>
      <c r="F369" s="22">
        <v>1</v>
      </c>
      <c r="G369" s="22">
        <v>0</v>
      </c>
      <c r="I369" s="2"/>
      <c r="J369" s="2" t="s">
        <v>78</v>
      </c>
      <c r="K369" s="24">
        <f t="shared" si="448"/>
        <v>8</v>
      </c>
      <c r="L369" s="24">
        <f t="shared" si="449"/>
        <v>1</v>
      </c>
      <c r="N369" s="24">
        <f t="shared" si="450"/>
        <v>88.888888888888886</v>
      </c>
      <c r="O369" s="24">
        <f t="shared" si="451"/>
        <v>11.111111111111111</v>
      </c>
    </row>
    <row r="370" spans="2:15" ht="15.75" customHeight="1">
      <c r="B370" s="22"/>
      <c r="C370" s="22" t="s">
        <v>73</v>
      </c>
      <c r="D370" s="22">
        <v>10</v>
      </c>
      <c r="E370" s="22">
        <v>2</v>
      </c>
      <c r="F370" s="22">
        <v>1</v>
      </c>
      <c r="G370" s="22">
        <v>0</v>
      </c>
      <c r="I370" s="2"/>
      <c r="J370" s="2" t="s">
        <v>79</v>
      </c>
      <c r="K370" s="24">
        <f t="shared" si="448"/>
        <v>12</v>
      </c>
      <c r="L370" s="24">
        <f t="shared" si="449"/>
        <v>1</v>
      </c>
      <c r="N370" s="24">
        <f t="shared" si="450"/>
        <v>92.307692307692307</v>
      </c>
      <c r="O370" s="24">
        <f t="shared" si="451"/>
        <v>7.6923076923076925</v>
      </c>
    </row>
    <row r="371" spans="2:15" ht="15.75" customHeight="1">
      <c r="B371" s="22"/>
      <c r="C371" s="22" t="s">
        <v>12</v>
      </c>
      <c r="D371" s="22">
        <v>8</v>
      </c>
      <c r="E371" s="22">
        <v>15</v>
      </c>
      <c r="F371" s="22">
        <v>3</v>
      </c>
      <c r="G371" s="22">
        <v>4</v>
      </c>
      <c r="I371" s="2"/>
      <c r="J371" s="2" t="s">
        <v>12</v>
      </c>
      <c r="K371" s="24">
        <f t="shared" si="448"/>
        <v>23</v>
      </c>
      <c r="L371" s="24">
        <f t="shared" si="449"/>
        <v>7</v>
      </c>
      <c r="N371" s="24">
        <f t="shared" si="450"/>
        <v>76.666666666666671</v>
      </c>
      <c r="O371" s="24">
        <f t="shared" si="451"/>
        <v>23.333333333333332</v>
      </c>
    </row>
    <row r="372" spans="2:15" ht="15.75" customHeight="1"/>
    <row r="373" spans="2:15" ht="15.75" customHeight="1">
      <c r="B373" s="1"/>
      <c r="C373" s="1"/>
      <c r="D373" s="1" t="s">
        <v>0</v>
      </c>
      <c r="E373" s="1"/>
      <c r="F373" s="1" t="s">
        <v>1</v>
      </c>
      <c r="G373" s="1"/>
      <c r="I373" s="1"/>
      <c r="J373" s="1"/>
    </row>
    <row r="374" spans="2:15" ht="15.75" customHeight="1">
      <c r="B374" s="1" t="s">
        <v>18</v>
      </c>
      <c r="C374" s="1"/>
      <c r="D374" s="1" t="s">
        <v>3</v>
      </c>
      <c r="E374" s="1" t="s">
        <v>4</v>
      </c>
      <c r="F374" s="1" t="s">
        <v>3</v>
      </c>
      <c r="G374" s="1" t="s">
        <v>4</v>
      </c>
      <c r="I374" s="1" t="s">
        <v>22</v>
      </c>
      <c r="J374" s="1"/>
      <c r="K374" s="1" t="s">
        <v>0</v>
      </c>
      <c r="L374" s="1" t="s">
        <v>1</v>
      </c>
      <c r="N374" s="1" t="s">
        <v>0</v>
      </c>
      <c r="O374" s="1" t="s">
        <v>1</v>
      </c>
    </row>
    <row r="375" spans="2:15" ht="15.75" customHeight="1">
      <c r="B375" s="22" t="s">
        <v>56</v>
      </c>
      <c r="C375" s="22" t="s">
        <v>64</v>
      </c>
      <c r="D375" s="22">
        <v>15</v>
      </c>
      <c r="E375" s="22">
        <v>7</v>
      </c>
      <c r="F375" s="22">
        <v>5</v>
      </c>
      <c r="G375" s="22">
        <v>7</v>
      </c>
      <c r="I375" s="10" t="s">
        <v>142</v>
      </c>
      <c r="J375" s="2" t="s">
        <v>64</v>
      </c>
      <c r="K375" s="24">
        <f t="shared" ref="K375:K381" si="452">D375+E375</f>
        <v>22</v>
      </c>
      <c r="L375" s="24">
        <f t="shared" ref="L375:L381" si="453">F375+G375</f>
        <v>12</v>
      </c>
      <c r="N375" s="24">
        <f t="shared" ref="N375:N381" si="454">K375*100/(L375+K375)</f>
        <v>64.705882352941174</v>
      </c>
      <c r="O375" s="24">
        <f t="shared" ref="O375:O381" si="455">L375*100/(K375+L375)</f>
        <v>35.294117647058826</v>
      </c>
    </row>
    <row r="376" spans="2:15" ht="15.75" customHeight="1">
      <c r="B376" s="22"/>
      <c r="C376" s="22" t="s">
        <v>70</v>
      </c>
      <c r="D376" s="22">
        <v>6</v>
      </c>
      <c r="E376" s="22">
        <v>3</v>
      </c>
      <c r="F376" s="22">
        <v>2</v>
      </c>
      <c r="G376" s="22">
        <v>0</v>
      </c>
      <c r="I376" s="2"/>
      <c r="J376" s="2" t="s">
        <v>76</v>
      </c>
      <c r="K376" s="24">
        <f t="shared" si="452"/>
        <v>9</v>
      </c>
      <c r="L376" s="24">
        <f t="shared" si="453"/>
        <v>2</v>
      </c>
      <c r="N376" s="24">
        <f t="shared" si="454"/>
        <v>81.818181818181813</v>
      </c>
      <c r="O376" s="24">
        <f t="shared" si="455"/>
        <v>18.181818181818183</v>
      </c>
    </row>
    <row r="377" spans="2:15" ht="15.75" customHeight="1">
      <c r="B377" s="22"/>
      <c r="C377" s="22" t="s">
        <v>66</v>
      </c>
      <c r="D377" s="22">
        <v>2</v>
      </c>
      <c r="E377" s="22">
        <v>0</v>
      </c>
      <c r="F377" s="22">
        <v>0</v>
      </c>
      <c r="G377" s="22">
        <v>0</v>
      </c>
      <c r="I377" s="2"/>
      <c r="J377" s="2" t="s">
        <v>66</v>
      </c>
      <c r="K377" s="24">
        <f t="shared" si="452"/>
        <v>2</v>
      </c>
      <c r="L377" s="24">
        <f t="shared" si="453"/>
        <v>0</v>
      </c>
      <c r="N377" s="24">
        <f t="shared" si="454"/>
        <v>100</v>
      </c>
      <c r="O377" s="24">
        <f t="shared" si="455"/>
        <v>0</v>
      </c>
    </row>
    <row r="378" spans="2:15" ht="15.75" customHeight="1">
      <c r="B378" s="22"/>
      <c r="C378" s="22" t="s">
        <v>71</v>
      </c>
      <c r="D378" s="22">
        <v>4</v>
      </c>
      <c r="E378" s="22">
        <v>3</v>
      </c>
      <c r="F378" s="22">
        <v>0</v>
      </c>
      <c r="G378" s="22">
        <v>1</v>
      </c>
      <c r="I378" s="2"/>
      <c r="J378" s="2" t="s">
        <v>77</v>
      </c>
      <c r="K378" s="24">
        <f t="shared" si="452"/>
        <v>7</v>
      </c>
      <c r="L378" s="24">
        <f t="shared" si="453"/>
        <v>1</v>
      </c>
      <c r="N378" s="24">
        <f t="shared" si="454"/>
        <v>87.5</v>
      </c>
      <c r="O378" s="24">
        <f t="shared" si="455"/>
        <v>12.5</v>
      </c>
    </row>
    <row r="379" spans="2:15" ht="15.75" customHeight="1">
      <c r="B379" s="22"/>
      <c r="C379" s="22" t="s">
        <v>72</v>
      </c>
      <c r="D379" s="22">
        <v>3</v>
      </c>
      <c r="E379" s="22">
        <v>0</v>
      </c>
      <c r="F379" s="22">
        <v>1</v>
      </c>
      <c r="G379" s="22">
        <v>1</v>
      </c>
      <c r="I379" s="2"/>
      <c r="J379" s="2" t="s">
        <v>78</v>
      </c>
      <c r="K379" s="24">
        <f t="shared" si="452"/>
        <v>3</v>
      </c>
      <c r="L379" s="24">
        <f t="shared" si="453"/>
        <v>2</v>
      </c>
      <c r="N379" s="24">
        <f t="shared" si="454"/>
        <v>60</v>
      </c>
      <c r="O379" s="24">
        <f t="shared" si="455"/>
        <v>40</v>
      </c>
    </row>
    <row r="380" spans="2:15" ht="15.75" customHeight="1">
      <c r="B380" s="22"/>
      <c r="C380" s="22" t="s">
        <v>73</v>
      </c>
      <c r="D380" s="22">
        <v>0</v>
      </c>
      <c r="E380" s="22">
        <v>1</v>
      </c>
      <c r="F380" s="22">
        <v>0</v>
      </c>
      <c r="G380" s="22">
        <v>0</v>
      </c>
      <c r="I380" s="2"/>
      <c r="J380" s="2" t="s">
        <v>79</v>
      </c>
      <c r="K380" s="24">
        <f t="shared" si="452"/>
        <v>1</v>
      </c>
      <c r="L380" s="24">
        <f t="shared" si="453"/>
        <v>0</v>
      </c>
      <c r="N380" s="24">
        <f t="shared" si="454"/>
        <v>100</v>
      </c>
      <c r="O380" s="24">
        <f t="shared" si="455"/>
        <v>0</v>
      </c>
    </row>
    <row r="381" spans="2:15" ht="15.75" customHeight="1">
      <c r="B381" s="22"/>
      <c r="C381" s="22" t="s">
        <v>12</v>
      </c>
      <c r="D381" s="22">
        <v>4</v>
      </c>
      <c r="E381" s="22">
        <v>9</v>
      </c>
      <c r="F381" s="22">
        <v>1</v>
      </c>
      <c r="G381" s="22">
        <v>1</v>
      </c>
      <c r="I381" s="2"/>
      <c r="J381" s="2" t="s">
        <v>12</v>
      </c>
      <c r="K381" s="24">
        <f t="shared" si="452"/>
        <v>13</v>
      </c>
      <c r="L381" s="24">
        <f t="shared" si="453"/>
        <v>2</v>
      </c>
      <c r="N381" s="24">
        <f t="shared" si="454"/>
        <v>86.666666666666671</v>
      </c>
      <c r="O381" s="24">
        <f t="shared" si="455"/>
        <v>13.333333333333334</v>
      </c>
    </row>
    <row r="382" spans="2:15" ht="15.75" customHeight="1"/>
    <row r="383" spans="2:15" ht="15.75" customHeight="1"/>
    <row r="384" spans="2:15"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R3:S3"/>
    <mergeCell ref="T3:U3"/>
    <mergeCell ref="V3:W3"/>
  </mergeCells>
  <pageMargins left="0.7" right="0.7" top="0.75" bottom="0.75" header="0" footer="0"/>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000"/>
  <sheetViews>
    <sheetView topLeftCell="K1" zoomScale="80" zoomScaleNormal="80" workbookViewId="0">
      <selection activeCell="AA39" sqref="AA39:AN39"/>
    </sheetView>
  </sheetViews>
  <sheetFormatPr baseColWidth="10" defaultColWidth="14.42578125" defaultRowHeight="15" customHeight="1"/>
  <cols>
    <col min="1" max="9" width="9.140625" customWidth="1"/>
    <col min="10" max="10" width="10.7109375" customWidth="1"/>
    <col min="11" max="16" width="9.140625" customWidth="1"/>
    <col min="17" max="17" width="10.7109375" customWidth="1"/>
    <col min="18" max="40" width="9.140625" customWidth="1"/>
  </cols>
  <sheetData>
    <row r="1" spans="2:40">
      <c r="Z1" s="2"/>
      <c r="AA1" s="1" t="s">
        <v>143</v>
      </c>
      <c r="AB1" s="1" t="s">
        <v>144</v>
      </c>
      <c r="AC1" s="1" t="s">
        <v>145</v>
      </c>
      <c r="AD1" s="1" t="s">
        <v>146</v>
      </c>
      <c r="AE1" s="1" t="s">
        <v>147</v>
      </c>
      <c r="AF1" s="1" t="s">
        <v>148</v>
      </c>
      <c r="AG1" s="1" t="s">
        <v>149</v>
      </c>
      <c r="AH1" s="1" t="s">
        <v>150</v>
      </c>
      <c r="AI1" s="1" t="s">
        <v>151</v>
      </c>
      <c r="AJ1" s="1" t="s">
        <v>152</v>
      </c>
      <c r="AK1" s="1" t="s">
        <v>153</v>
      </c>
      <c r="AL1" s="1" t="s">
        <v>154</v>
      </c>
      <c r="AM1" s="1" t="s">
        <v>155</v>
      </c>
      <c r="AN1" s="1" t="s">
        <v>156</v>
      </c>
    </row>
    <row r="2" spans="2:40">
      <c r="B2" s="5" t="s">
        <v>61</v>
      </c>
      <c r="C2" s="5"/>
      <c r="D2" s="5"/>
      <c r="E2" s="5"/>
      <c r="F2" s="5"/>
      <c r="G2" s="5"/>
      <c r="I2" s="5" t="s">
        <v>94</v>
      </c>
      <c r="J2" s="5"/>
      <c r="K2" s="5"/>
      <c r="L2" s="5"/>
      <c r="N2" s="5" t="s">
        <v>95</v>
      </c>
      <c r="O2" s="5"/>
      <c r="Q2" s="5" t="s">
        <v>96</v>
      </c>
      <c r="R2" s="5"/>
      <c r="S2" s="5"/>
      <c r="T2" s="5"/>
      <c r="U2" s="5"/>
      <c r="V2" s="5"/>
      <c r="W2" s="5"/>
      <c r="Y2" s="6">
        <v>1</v>
      </c>
      <c r="Z2" s="23" t="s">
        <v>45</v>
      </c>
      <c r="AA2" s="24">
        <f t="shared" ref="AA2:AB2" si="0">N5</f>
        <v>26.804123711340207</v>
      </c>
      <c r="AB2" s="24">
        <f t="shared" si="0"/>
        <v>73.19587628865979</v>
      </c>
      <c r="AC2" s="24">
        <f t="shared" ref="AC2:AD2" si="1">N6</f>
        <v>100</v>
      </c>
      <c r="AD2" s="24">
        <f t="shared" si="1"/>
        <v>0</v>
      </c>
      <c r="AE2" s="24">
        <f t="shared" ref="AE2:AF2" si="2">N7</f>
        <v>37.5</v>
      </c>
      <c r="AF2" s="24">
        <f t="shared" si="2"/>
        <v>62.5</v>
      </c>
      <c r="AG2" s="24">
        <f t="shared" ref="AG2:AH2" si="3">N8</f>
        <v>87.5</v>
      </c>
      <c r="AH2" s="24">
        <f t="shared" si="3"/>
        <v>12.5</v>
      </c>
      <c r="AI2" s="24">
        <f t="shared" ref="AI2:AJ2" si="4">N9</f>
        <v>0</v>
      </c>
      <c r="AJ2" s="24">
        <f t="shared" si="4"/>
        <v>100</v>
      </c>
      <c r="AK2" s="24">
        <f t="shared" ref="AK2:AL2" si="5">N10</f>
        <v>100</v>
      </c>
      <c r="AL2" s="24">
        <f t="shared" si="5"/>
        <v>0</v>
      </c>
      <c r="AM2" s="24">
        <f t="shared" ref="AM2:AN2" si="6">N11</f>
        <v>52.631578947368418</v>
      </c>
      <c r="AN2" s="24">
        <f t="shared" si="6"/>
        <v>47.368421052631582</v>
      </c>
    </row>
    <row r="3" spans="2:40">
      <c r="B3" s="1"/>
      <c r="C3" s="1"/>
      <c r="D3" s="1" t="s">
        <v>0</v>
      </c>
      <c r="E3" s="1"/>
      <c r="F3" s="1" t="s">
        <v>1</v>
      </c>
      <c r="G3" s="1"/>
      <c r="I3" s="1"/>
      <c r="J3" s="1"/>
      <c r="R3" s="56" t="s">
        <v>98</v>
      </c>
      <c r="S3" s="55"/>
      <c r="T3" s="56" t="s">
        <v>99</v>
      </c>
      <c r="U3" s="55"/>
      <c r="V3" s="56" t="s">
        <v>100</v>
      </c>
      <c r="W3" s="55"/>
      <c r="Y3" s="6">
        <v>2</v>
      </c>
      <c r="Z3" s="23" t="s">
        <v>101</v>
      </c>
      <c r="AA3" s="24">
        <f t="shared" ref="AA3:AB3" si="7">N15</f>
        <v>15.217391304347824</v>
      </c>
      <c r="AB3" s="24">
        <f t="shared" si="7"/>
        <v>84.782608695652172</v>
      </c>
      <c r="AC3" s="24">
        <f t="shared" ref="AC3:AD3" si="8">N16</f>
        <v>78.260869565217391</v>
      </c>
      <c r="AD3" s="24">
        <f t="shared" si="8"/>
        <v>21.739130434782609</v>
      </c>
      <c r="AE3" s="24">
        <f t="shared" ref="AE3:AF3" si="9">N17</f>
        <v>5.5555555555555545</v>
      </c>
      <c r="AF3" s="24">
        <f t="shared" si="9"/>
        <v>94.444444444444457</v>
      </c>
      <c r="AG3" s="24">
        <f t="shared" ref="AG3:AH3" si="10">N18</f>
        <v>84.615384615384613</v>
      </c>
      <c r="AH3" s="24">
        <f t="shared" si="10"/>
        <v>15.384615384615387</v>
      </c>
      <c r="AI3" s="24">
        <f t="shared" ref="AI3:AJ3" si="11">N19</f>
        <v>49.999999999999993</v>
      </c>
      <c r="AJ3" s="24">
        <f t="shared" si="11"/>
        <v>49.999999999999993</v>
      </c>
      <c r="AK3" s="24">
        <f t="shared" ref="AK3:AL3" si="12">N20</f>
        <v>0</v>
      </c>
      <c r="AL3" s="24">
        <f t="shared" si="12"/>
        <v>99.999999999999986</v>
      </c>
      <c r="AM3" s="24">
        <f t="shared" ref="AM3:AN3" si="13">N21</f>
        <v>60.396039603960396</v>
      </c>
      <c r="AN3" s="24">
        <f t="shared" si="13"/>
        <v>39.603960396039611</v>
      </c>
    </row>
    <row r="4" spans="2:40">
      <c r="B4" s="1" t="s">
        <v>2</v>
      </c>
      <c r="C4" s="1"/>
      <c r="D4" s="1" t="s">
        <v>3</v>
      </c>
      <c r="E4" s="1" t="s">
        <v>4</v>
      </c>
      <c r="F4" s="1" t="s">
        <v>3</v>
      </c>
      <c r="G4" s="1" t="s">
        <v>4</v>
      </c>
      <c r="I4" s="1" t="s">
        <v>2</v>
      </c>
      <c r="J4" s="1"/>
      <c r="K4" s="1" t="s">
        <v>3</v>
      </c>
      <c r="L4" s="1" t="s">
        <v>157</v>
      </c>
      <c r="N4" s="1" t="s">
        <v>3</v>
      </c>
      <c r="O4" s="1" t="s">
        <v>157</v>
      </c>
      <c r="R4" s="1" t="s">
        <v>3</v>
      </c>
      <c r="S4" s="1" t="s">
        <v>157</v>
      </c>
      <c r="T4" s="1" t="s">
        <v>3</v>
      </c>
      <c r="U4" s="1" t="s">
        <v>157</v>
      </c>
      <c r="V4" s="1" t="s">
        <v>3</v>
      </c>
      <c r="W4" s="1" t="s">
        <v>157</v>
      </c>
      <c r="Y4" s="6">
        <v>3</v>
      </c>
      <c r="Z4" s="23" t="s">
        <v>102</v>
      </c>
      <c r="AA4" s="24">
        <f t="shared" ref="AA4:AB4" si="14">N25</f>
        <v>35.135135135135137</v>
      </c>
      <c r="AB4" s="24">
        <f t="shared" si="14"/>
        <v>64.86486486486487</v>
      </c>
      <c r="AC4" s="24">
        <f t="shared" ref="AC4:AD4" si="15">N26</f>
        <v>79.166666666666671</v>
      </c>
      <c r="AD4" s="24">
        <f t="shared" si="15"/>
        <v>20.833333333333332</v>
      </c>
      <c r="AE4" s="24">
        <f t="shared" ref="AE4:AF4" si="16">N27</f>
        <v>32.142857142857146</v>
      </c>
      <c r="AF4" s="24">
        <f t="shared" si="16"/>
        <v>67.857142857142861</v>
      </c>
      <c r="AG4" s="24">
        <f t="shared" ref="AG4:AH4" si="17">N28</f>
        <v>85.714285714285708</v>
      </c>
      <c r="AH4" s="24">
        <f t="shared" si="17"/>
        <v>14.285714285714286</v>
      </c>
      <c r="AI4" s="24">
        <f t="shared" ref="AI4:AJ4" si="18">N29</f>
        <v>38.46153846153846</v>
      </c>
      <c r="AJ4" s="24">
        <f t="shared" si="18"/>
        <v>61.53846153846154</v>
      </c>
      <c r="AK4" s="24">
        <f t="shared" ref="AK4:AL4" si="19">N30</f>
        <v>50</v>
      </c>
      <c r="AL4" s="24">
        <f t="shared" si="19"/>
        <v>50</v>
      </c>
      <c r="AM4" s="24">
        <f t="shared" ref="AM4:AN4" si="20">N31</f>
        <v>52.727272727272727</v>
      </c>
      <c r="AN4" s="24">
        <f t="shared" si="20"/>
        <v>47.272727272727273</v>
      </c>
    </row>
    <row r="5" spans="2:40">
      <c r="B5" s="7" t="s">
        <v>45</v>
      </c>
      <c r="C5" s="2" t="s">
        <v>64</v>
      </c>
      <c r="D5" s="8">
        <v>7.5</v>
      </c>
      <c r="E5" s="21">
        <v>23</v>
      </c>
      <c r="F5" s="8">
        <v>5.5</v>
      </c>
      <c r="G5" s="8">
        <v>12.5</v>
      </c>
      <c r="I5" s="7" t="s">
        <v>45</v>
      </c>
      <c r="J5" s="2" t="s">
        <v>64</v>
      </c>
      <c r="K5" s="24">
        <f t="shared" ref="K5:L5" si="21">D5+F5</f>
        <v>13</v>
      </c>
      <c r="L5" s="24">
        <f t="shared" si="21"/>
        <v>35.5</v>
      </c>
      <c r="N5" s="24">
        <f t="shared" ref="N5:N11" si="22">K5*100/(L5+K5)</f>
        <v>26.804123711340207</v>
      </c>
      <c r="O5" s="24">
        <f t="shared" ref="O5:O11" si="23">L5*100/(K5+L5)</f>
        <v>73.19587628865979</v>
      </c>
      <c r="Q5" s="2" t="s">
        <v>64</v>
      </c>
      <c r="R5" s="24">
        <f t="shared" ref="R5:S5" si="24">AVERAGE(N5,N15,N25,N35,N45,N55,N65,N75,N85,N95,N105,N115)</f>
        <v>44.473439978950182</v>
      </c>
      <c r="S5" s="24">
        <f t="shared" si="24"/>
        <v>55.526560021049818</v>
      </c>
      <c r="T5" s="24">
        <f t="shared" ref="T5:U5" si="25">AVERAGE(N125,N135,N145,N155,N165,N175,N185,N195,N205,N215,N225)</f>
        <v>55.902563244569222</v>
      </c>
      <c r="U5" s="24">
        <f t="shared" si="25"/>
        <v>44.097436755430778</v>
      </c>
      <c r="V5" s="24">
        <f t="shared" ref="V5:W5" si="26">AVERAGE(N235,N245,N255,N265,N275,N285,N295,N305,N315,N325,N335)</f>
        <v>41.466544065095178</v>
      </c>
      <c r="W5" s="24">
        <f t="shared" si="26"/>
        <v>58.533455934904822</v>
      </c>
      <c r="Y5" s="6">
        <v>4</v>
      </c>
      <c r="Z5" s="26" t="s">
        <v>103</v>
      </c>
      <c r="AA5" s="24">
        <f t="shared" ref="AA5:AB5" si="27">N35</f>
        <v>45.454545454545453</v>
      </c>
      <c r="AB5" s="24">
        <f t="shared" si="27"/>
        <v>54.545454545454547</v>
      </c>
      <c r="AC5" s="24">
        <f t="shared" ref="AC5:AD5" si="28">N36</f>
        <v>70</v>
      </c>
      <c r="AD5" s="24">
        <f t="shared" si="28"/>
        <v>30</v>
      </c>
      <c r="AE5" s="24">
        <f t="shared" ref="AE5:AF5" si="29">N37</f>
        <v>45.454545454545453</v>
      </c>
      <c r="AF5" s="24">
        <f t="shared" si="29"/>
        <v>54.545454545454547</v>
      </c>
      <c r="AG5" s="24">
        <f t="shared" ref="AG5:AH5" si="30">N38</f>
        <v>100</v>
      </c>
      <c r="AH5" s="24">
        <f t="shared" si="30"/>
        <v>0</v>
      </c>
      <c r="AI5" s="24">
        <f t="shared" ref="AI5:AJ5" si="31">N39</f>
        <v>75</v>
      </c>
      <c r="AJ5" s="24">
        <f t="shared" si="31"/>
        <v>25</v>
      </c>
      <c r="AK5" s="24">
        <f t="shared" ref="AK5:AL5" si="32">N40</f>
        <v>100</v>
      </c>
      <c r="AL5" s="24">
        <f t="shared" si="32"/>
        <v>0</v>
      </c>
      <c r="AM5" s="24">
        <f t="shared" ref="AM5:AN5" si="33">N41</f>
        <v>50.769230769230766</v>
      </c>
      <c r="AN5" s="24">
        <f t="shared" si="33"/>
        <v>49.230769230769234</v>
      </c>
    </row>
    <row r="6" spans="2:40">
      <c r="B6" s="2"/>
      <c r="C6" s="2" t="s">
        <v>63</v>
      </c>
      <c r="D6" s="21">
        <v>8</v>
      </c>
      <c r="E6" s="8">
        <v>0</v>
      </c>
      <c r="F6" s="8">
        <v>3</v>
      </c>
      <c r="G6" s="8">
        <v>0</v>
      </c>
      <c r="I6" s="2"/>
      <c r="J6" s="2" t="s">
        <v>63</v>
      </c>
      <c r="K6" s="24">
        <f t="shared" ref="K6:L6" si="34">D6+F6</f>
        <v>11</v>
      </c>
      <c r="L6" s="24">
        <f t="shared" si="34"/>
        <v>0</v>
      </c>
      <c r="N6" s="24">
        <f t="shared" si="22"/>
        <v>100</v>
      </c>
      <c r="O6" s="24">
        <f t="shared" si="23"/>
        <v>0</v>
      </c>
      <c r="Q6" s="2" t="s">
        <v>63</v>
      </c>
      <c r="R6" s="24">
        <f t="shared" ref="R6:S6" si="35">AVERAGE(N6,N16,N26,N36,N46,N56,N66,N76,N86,N96,N106,N116)</f>
        <v>76.03603664959499</v>
      </c>
      <c r="S6" s="24">
        <f t="shared" si="35"/>
        <v>23.963963350404999</v>
      </c>
      <c r="T6" s="24">
        <f t="shared" ref="T6:U6" si="36">AVERAGE(N126,N136,N146,N156,N166,N176,N186,N196,N206,N216,N226)</f>
        <v>78.603157180447482</v>
      </c>
      <c r="U6" s="24">
        <f t="shared" si="36"/>
        <v>21.396842819552521</v>
      </c>
      <c r="V6" s="24">
        <f t="shared" ref="V6:W6" si="37">AVERAGE(N236,N246,N256,N266,N276,N286,N296,N306,N316,N326,N336)</f>
        <v>77.07807859135292</v>
      </c>
      <c r="W6" s="24">
        <f t="shared" si="37"/>
        <v>22.921921408647073</v>
      </c>
      <c r="Y6" s="6">
        <v>5</v>
      </c>
      <c r="Z6" s="26" t="s">
        <v>104</v>
      </c>
      <c r="AA6" s="24">
        <f t="shared" ref="AA6:AB6" si="38">N45</f>
        <v>49.999999999999986</v>
      </c>
      <c r="AB6" s="24">
        <f t="shared" si="38"/>
        <v>50</v>
      </c>
      <c r="AC6" s="24">
        <f t="shared" ref="AC6:AD6" si="39">N46</f>
        <v>66.666666666666657</v>
      </c>
      <c r="AD6" s="24">
        <f t="shared" si="39"/>
        <v>33.333333333333343</v>
      </c>
      <c r="AE6" s="24">
        <f t="shared" ref="AE6:AF6" si="40">N47</f>
        <v>45.000000000000007</v>
      </c>
      <c r="AF6" s="24">
        <f t="shared" si="40"/>
        <v>55</v>
      </c>
      <c r="AG6" s="24">
        <f t="shared" ref="AG6:AH6" si="41">N48</f>
        <v>66.666666666666671</v>
      </c>
      <c r="AH6" s="24">
        <f t="shared" si="41"/>
        <v>33.333333333333329</v>
      </c>
      <c r="AI6" s="24">
        <f t="shared" ref="AI6:AJ6" si="42">N49</f>
        <v>66.666666666666671</v>
      </c>
      <c r="AJ6" s="24">
        <f t="shared" si="42"/>
        <v>33.333333333333329</v>
      </c>
      <c r="AK6" s="24">
        <f t="shared" ref="AK6:AL6" si="43">N50</f>
        <v>99.999999999999986</v>
      </c>
      <c r="AL6" s="24">
        <f t="shared" si="43"/>
        <v>0</v>
      </c>
      <c r="AM6" s="24">
        <f t="shared" ref="AM6:AN6" si="44">N51</f>
        <v>48.695652173913039</v>
      </c>
      <c r="AN6" s="24">
        <f t="shared" si="44"/>
        <v>51.304347826086953</v>
      </c>
    </row>
    <row r="7" spans="2:40">
      <c r="B7" s="2"/>
      <c r="C7" s="2" t="s">
        <v>66</v>
      </c>
      <c r="D7" s="8">
        <v>1</v>
      </c>
      <c r="E7" s="8">
        <v>2</v>
      </c>
      <c r="F7" s="8">
        <v>0.5</v>
      </c>
      <c r="G7" s="8">
        <v>0.5</v>
      </c>
      <c r="I7" s="2"/>
      <c r="J7" s="2" t="s">
        <v>66</v>
      </c>
      <c r="K7" s="24">
        <f t="shared" ref="K7:L7" si="45">D7+F7</f>
        <v>1.5</v>
      </c>
      <c r="L7" s="24">
        <f t="shared" si="45"/>
        <v>2.5</v>
      </c>
      <c r="N7" s="24">
        <f t="shared" si="22"/>
        <v>37.5</v>
      </c>
      <c r="O7" s="24">
        <f t="shared" si="23"/>
        <v>62.5</v>
      </c>
      <c r="Q7" s="2" t="s">
        <v>66</v>
      </c>
      <c r="R7" s="24">
        <f t="shared" ref="R7:S7" si="46">AVERAGE(N7,N17,N27,N37,N47,N57,N67,N77,N87,N97,N107,N117)</f>
        <v>39.522981618569858</v>
      </c>
      <c r="S7" s="24">
        <f t="shared" si="46"/>
        <v>60.477018381430156</v>
      </c>
      <c r="T7" s="24">
        <f t="shared" ref="T7:U7" si="47">AVERAGE(N127,N137,N147,N157,N167,N177,N187,N197,N207,N217,N227)</f>
        <v>54.743395408478925</v>
      </c>
      <c r="U7" s="24">
        <f t="shared" si="47"/>
        <v>45.256604591521075</v>
      </c>
      <c r="V7" s="24">
        <f t="shared" ref="V7:W7" si="48">AVERAGE(N237,N247,N257,N267,N277,N287,N297,N307,N317,N327,N337)</f>
        <v>41.977325679551569</v>
      </c>
      <c r="W7" s="24">
        <f t="shared" si="48"/>
        <v>58.022674320448417</v>
      </c>
      <c r="Y7" s="6">
        <v>6</v>
      </c>
      <c r="Z7" s="26" t="s">
        <v>105</v>
      </c>
      <c r="AA7" s="24">
        <f t="shared" ref="AA7:AB7" si="49">N55</f>
        <v>53.061224489795919</v>
      </c>
      <c r="AB7" s="24">
        <f t="shared" si="49"/>
        <v>46.938775510204081</v>
      </c>
      <c r="AC7" s="24">
        <f t="shared" ref="AC7:AD7" si="50">N56</f>
        <v>100</v>
      </c>
      <c r="AD7" s="24">
        <f t="shared" si="50"/>
        <v>0</v>
      </c>
      <c r="AE7" s="24">
        <f t="shared" ref="AE7:AF7" si="51">N57</f>
        <v>33.333333333333336</v>
      </c>
      <c r="AF7" s="24">
        <f t="shared" si="51"/>
        <v>66.666666666666671</v>
      </c>
      <c r="AG7" s="24">
        <f t="shared" ref="AG7:AH7" si="52">N58</f>
        <v>85.714285714285708</v>
      </c>
      <c r="AH7" s="24">
        <f t="shared" si="52"/>
        <v>14.285714285714286</v>
      </c>
      <c r="AI7" s="24">
        <f t="shared" ref="AI7:AJ7" si="53">N59</f>
        <v>50</v>
      </c>
      <c r="AJ7" s="24">
        <f t="shared" si="53"/>
        <v>50</v>
      </c>
      <c r="AK7" s="24">
        <f t="shared" ref="AK7:AL7" si="54">N60</f>
        <v>75</v>
      </c>
      <c r="AL7" s="24">
        <f t="shared" si="54"/>
        <v>25</v>
      </c>
      <c r="AM7" s="24">
        <f t="shared" ref="AM7:AN7" si="55">N61</f>
        <v>35.185185185185183</v>
      </c>
      <c r="AN7" s="24">
        <f t="shared" si="55"/>
        <v>64.81481481481481</v>
      </c>
    </row>
    <row r="8" spans="2:40">
      <c r="B8" s="2"/>
      <c r="C8" s="2" t="s">
        <v>65</v>
      </c>
      <c r="D8" s="8">
        <v>2</v>
      </c>
      <c r="E8" s="8">
        <v>0.5</v>
      </c>
      <c r="F8" s="8">
        <v>1.5</v>
      </c>
      <c r="G8" s="8">
        <v>0</v>
      </c>
      <c r="I8" s="2"/>
      <c r="J8" s="2" t="s">
        <v>65</v>
      </c>
      <c r="K8" s="24">
        <f t="shared" ref="K8:L8" si="56">D8+F8</f>
        <v>3.5</v>
      </c>
      <c r="L8" s="24">
        <f t="shared" si="56"/>
        <v>0.5</v>
      </c>
      <c r="N8" s="24">
        <f t="shared" si="22"/>
        <v>87.5</v>
      </c>
      <c r="O8" s="24">
        <f t="shared" si="23"/>
        <v>12.5</v>
      </c>
      <c r="Q8" s="2" t="s">
        <v>65</v>
      </c>
      <c r="R8" s="24" t="e">
        <f t="shared" ref="R8:S8" si="57">AVERAGE(N8,N18,N28,N38,N48,N58,N68,N78,N88,N98,N108,N118)</f>
        <v>#DIV/0!</v>
      </c>
      <c r="S8" s="24" t="e">
        <f t="shared" si="57"/>
        <v>#DIV/0!</v>
      </c>
      <c r="T8" s="24" t="e">
        <f t="shared" ref="T8:U8" si="58">AVERAGE(N128,N138,N148,N158,N168,N178,N188,N198,N208,N218,N228)</f>
        <v>#DIV/0!</v>
      </c>
      <c r="U8" s="24" t="e">
        <f t="shared" si="58"/>
        <v>#DIV/0!</v>
      </c>
      <c r="V8" s="24">
        <f t="shared" ref="V8:W8" si="59">AVERAGE(N238,N248,N258,N268,N278,N288,N298,N308,N318,N328,N338)</f>
        <v>69.675463425463434</v>
      </c>
      <c r="W8" s="24">
        <f t="shared" si="59"/>
        <v>30.324536574536577</v>
      </c>
      <c r="Y8" s="6">
        <v>7</v>
      </c>
      <c r="Z8" s="26" t="s">
        <v>106</v>
      </c>
      <c r="AA8" s="24">
        <f t="shared" ref="AA8:AB8" si="60">N65</f>
        <v>51.315789473684212</v>
      </c>
      <c r="AB8" s="24">
        <f t="shared" si="60"/>
        <v>48.684210526315788</v>
      </c>
      <c r="AC8" s="24">
        <f t="shared" ref="AC8:AD8" si="61">N66</f>
        <v>66.666666666666671</v>
      </c>
      <c r="AD8" s="24">
        <f t="shared" si="61"/>
        <v>33.333333333333336</v>
      </c>
      <c r="AE8" s="24">
        <f t="shared" ref="AE8:AF8" si="62">N67</f>
        <v>21.428571428571427</v>
      </c>
      <c r="AF8" s="24">
        <f t="shared" si="62"/>
        <v>78.571428571428569</v>
      </c>
      <c r="AG8" s="24" t="e">
        <f t="shared" ref="AG8:AH8" si="63">N68</f>
        <v>#DIV/0!</v>
      </c>
      <c r="AH8" s="24" t="e">
        <f t="shared" si="63"/>
        <v>#DIV/0!</v>
      </c>
      <c r="AI8" s="24">
        <f t="shared" ref="AI8:AJ8" si="64">N69</f>
        <v>66.666666666666671</v>
      </c>
      <c r="AJ8" s="24">
        <f t="shared" si="64"/>
        <v>33.333333333333336</v>
      </c>
      <c r="AK8" s="24">
        <f t="shared" ref="AK8:AL8" si="65">N70</f>
        <v>77.777777777777771</v>
      </c>
      <c r="AL8" s="24">
        <f t="shared" si="65"/>
        <v>22.222222222222221</v>
      </c>
      <c r="AM8" s="24">
        <f t="shared" ref="AM8:AN8" si="66">N71</f>
        <v>51.351351351351354</v>
      </c>
      <c r="AN8" s="24">
        <f t="shared" si="66"/>
        <v>48.648648648648646</v>
      </c>
    </row>
    <row r="9" spans="2:40">
      <c r="B9" s="2"/>
      <c r="C9" s="2" t="s">
        <v>67</v>
      </c>
      <c r="D9" s="8">
        <v>0</v>
      </c>
      <c r="E9" s="8">
        <v>0.5</v>
      </c>
      <c r="F9" s="8">
        <v>0</v>
      </c>
      <c r="G9" s="8">
        <v>0</v>
      </c>
      <c r="I9" s="2"/>
      <c r="J9" s="2" t="s">
        <v>67</v>
      </c>
      <c r="K9" s="24">
        <f t="shared" ref="K9:L9" si="67">D9+F9</f>
        <v>0</v>
      </c>
      <c r="L9" s="24">
        <f t="shared" si="67"/>
        <v>0.5</v>
      </c>
      <c r="N9" s="24">
        <f t="shared" si="22"/>
        <v>0</v>
      </c>
      <c r="O9" s="24">
        <f t="shared" si="23"/>
        <v>100</v>
      </c>
      <c r="Q9" s="2" t="s">
        <v>67</v>
      </c>
      <c r="R9" s="24" t="e">
        <f t="shared" ref="R9:S9" si="68">AVERAGE(N9,N19,N29,N39,N49,N59,N69,N79,N89,N99,N109,N119)</f>
        <v>#DIV/0!</v>
      </c>
      <c r="S9" s="24" t="e">
        <f t="shared" si="68"/>
        <v>#DIV/0!</v>
      </c>
      <c r="T9" s="24">
        <f t="shared" ref="T9:U9" si="69">AVERAGE(N129,N139,N149,N159,N169,N179,N189,N199,N209,N219,N229)</f>
        <v>80.855832763727506</v>
      </c>
      <c r="U9" s="24">
        <f t="shared" si="69"/>
        <v>19.144167236272498</v>
      </c>
      <c r="V9" s="24" t="e">
        <f t="shared" ref="V9:W9" si="70">AVERAGE(N239,N249,N259,N269,N279,N289,N299,N309,N319,N329,N339)</f>
        <v>#DIV/0!</v>
      </c>
      <c r="W9" s="24" t="e">
        <f t="shared" si="70"/>
        <v>#DIV/0!</v>
      </c>
      <c r="Y9" s="6">
        <v>8</v>
      </c>
      <c r="Z9" s="26" t="s">
        <v>107</v>
      </c>
      <c r="AA9" s="24">
        <f t="shared" ref="AA9:AB9" si="71">N75</f>
        <v>48.936170212765958</v>
      </c>
      <c r="AB9" s="24">
        <f t="shared" si="71"/>
        <v>51.063829787234042</v>
      </c>
      <c r="AC9" s="24">
        <f t="shared" ref="AC9:AD9" si="72">N76</f>
        <v>60.869565217391305</v>
      </c>
      <c r="AD9" s="24">
        <f t="shared" si="72"/>
        <v>39.130434782608695</v>
      </c>
      <c r="AE9" s="24">
        <f t="shared" ref="AE9:AF9" si="73">N77</f>
        <v>55</v>
      </c>
      <c r="AF9" s="24">
        <f t="shared" si="73"/>
        <v>45</v>
      </c>
      <c r="AG9" s="24">
        <f t="shared" ref="AG9:AH9" si="74">N78</f>
        <v>66.666666666666671</v>
      </c>
      <c r="AH9" s="24">
        <f t="shared" si="74"/>
        <v>33.333333333333336</v>
      </c>
      <c r="AI9" s="24">
        <f t="shared" ref="AI9:AJ9" si="75">N79</f>
        <v>50</v>
      </c>
      <c r="AJ9" s="24">
        <f t="shared" si="75"/>
        <v>50</v>
      </c>
      <c r="AK9" s="24">
        <f t="shared" ref="AK9:AL9" si="76">N80</f>
        <v>20</v>
      </c>
      <c r="AL9" s="24">
        <f t="shared" si="76"/>
        <v>80</v>
      </c>
      <c r="AM9" s="24">
        <f t="shared" ref="AM9:AN9" si="77">N81</f>
        <v>51.315789473684212</v>
      </c>
      <c r="AN9" s="24">
        <f t="shared" si="77"/>
        <v>48.684210526315788</v>
      </c>
    </row>
    <row r="10" spans="2:40">
      <c r="B10" s="2"/>
      <c r="C10" s="2" t="s">
        <v>68</v>
      </c>
      <c r="D10" s="8">
        <v>0.5</v>
      </c>
      <c r="E10" s="8">
        <v>0</v>
      </c>
      <c r="F10" s="8">
        <v>0</v>
      </c>
      <c r="G10" s="8">
        <v>0</v>
      </c>
      <c r="I10" s="2"/>
      <c r="J10" s="2" t="s">
        <v>68</v>
      </c>
      <c r="K10" s="24">
        <f t="shared" ref="K10:L10" si="78">D10+F10</f>
        <v>0.5</v>
      </c>
      <c r="L10" s="24">
        <f t="shared" si="78"/>
        <v>0</v>
      </c>
      <c r="N10" s="24">
        <f t="shared" si="22"/>
        <v>100</v>
      </c>
      <c r="O10" s="24">
        <f t="shared" si="23"/>
        <v>0</v>
      </c>
      <c r="Q10" s="2" t="s">
        <v>68</v>
      </c>
      <c r="R10" s="24">
        <f t="shared" ref="R10:S10" si="79">AVERAGE(N10,N20,N30,N40,N50,N60,N70,N80,N90,N100,N110,N120)</f>
        <v>71.342592592592595</v>
      </c>
      <c r="S10" s="24">
        <f t="shared" si="79"/>
        <v>28.657407407407408</v>
      </c>
      <c r="T10" s="24">
        <f t="shared" ref="T10:U10" si="80">AVERAGE(N130,N140,N150,N160,N170,N180,N190,N200,N210,N220,N230)</f>
        <v>81.818181818181813</v>
      </c>
      <c r="U10" s="24">
        <f t="shared" si="80"/>
        <v>18.181818181818183</v>
      </c>
      <c r="V10" s="24">
        <f t="shared" ref="V10:W10" si="81">AVERAGE(N240,N250,N260,N270,N280,N290,N300,N310,N320,N330,N340)</f>
        <v>68.896103896103895</v>
      </c>
      <c r="W10" s="24">
        <f t="shared" si="81"/>
        <v>31.103896103896105</v>
      </c>
      <c r="Y10" s="6">
        <v>9</v>
      </c>
      <c r="Z10" s="26" t="s">
        <v>108</v>
      </c>
      <c r="AA10" s="24">
        <f t="shared" ref="AA10:AB10" si="82">N85</f>
        <v>56.98924731182796</v>
      </c>
      <c r="AB10" s="24">
        <f t="shared" si="82"/>
        <v>43.01075268817204</v>
      </c>
      <c r="AC10" s="24">
        <f t="shared" ref="AC10:AD10" si="83">N86</f>
        <v>50</v>
      </c>
      <c r="AD10" s="24">
        <f t="shared" si="83"/>
        <v>50</v>
      </c>
      <c r="AE10" s="24">
        <f t="shared" ref="AE10:AF10" si="84">N87</f>
        <v>64.705882352941174</v>
      </c>
      <c r="AF10" s="24">
        <f t="shared" si="84"/>
        <v>35.294117647058826</v>
      </c>
      <c r="AG10" s="24">
        <f t="shared" ref="AG10:AH10" si="85">N88</f>
        <v>66.666666666666671</v>
      </c>
      <c r="AH10" s="24">
        <f t="shared" si="85"/>
        <v>33.333333333333336</v>
      </c>
      <c r="AI10" s="24" t="e">
        <f t="shared" ref="AI10:AJ10" si="86">N89</f>
        <v>#DIV/0!</v>
      </c>
      <c r="AJ10" s="24" t="e">
        <f t="shared" si="86"/>
        <v>#DIV/0!</v>
      </c>
      <c r="AK10" s="24">
        <f t="shared" ref="AK10:AL10" si="87">N90</f>
        <v>100</v>
      </c>
      <c r="AL10" s="24">
        <f t="shared" si="87"/>
        <v>0</v>
      </c>
      <c r="AM10" s="24">
        <f t="shared" ref="AM10:AN10" si="88">N91</f>
        <v>48.120300751879697</v>
      </c>
      <c r="AN10" s="24">
        <f t="shared" si="88"/>
        <v>51.879699248120303</v>
      </c>
    </row>
    <row r="11" spans="2:40">
      <c r="B11" s="2"/>
      <c r="C11" s="2" t="s">
        <v>12</v>
      </c>
      <c r="D11" s="8">
        <v>11.5</v>
      </c>
      <c r="E11" s="8">
        <v>11</v>
      </c>
      <c r="F11" s="8">
        <v>3.5</v>
      </c>
      <c r="G11" s="8">
        <v>2.5</v>
      </c>
      <c r="I11" s="2"/>
      <c r="J11" s="2" t="s">
        <v>12</v>
      </c>
      <c r="K11" s="24">
        <f t="shared" ref="K11:L11" si="89">D11+F11</f>
        <v>15</v>
      </c>
      <c r="L11" s="24">
        <f t="shared" si="89"/>
        <v>13.5</v>
      </c>
      <c r="N11" s="24">
        <f t="shared" si="22"/>
        <v>52.631578947368418</v>
      </c>
      <c r="O11" s="24">
        <f t="shared" si="23"/>
        <v>47.368421052631582</v>
      </c>
      <c r="Q11" s="2" t="s">
        <v>12</v>
      </c>
      <c r="R11" s="24">
        <f t="shared" ref="R11:S11" si="90">AVERAGE(N11,N21,N31,N41,N51,N61,N71,N81,N91,N101,N111,N121)</f>
        <v>48.553070452357524</v>
      </c>
      <c r="S11" s="24">
        <f t="shared" si="90"/>
        <v>51.446929547642476</v>
      </c>
      <c r="T11" s="24">
        <f t="shared" ref="T11:U11" si="91">AVERAGE(N131,N141,N151,N161,N171,N181,N191,N201,N211,N221,N231)</f>
        <v>43.543276184207009</v>
      </c>
      <c r="U11" s="24">
        <f t="shared" si="91"/>
        <v>56.456723815792991</v>
      </c>
      <c r="V11" s="24">
        <f t="shared" ref="V11:W11" si="92">AVERAGE(N241,N251,N261,N271,N281,N291,N301,N311,N321,N331,N341)</f>
        <v>43.502298506356894</v>
      </c>
      <c r="W11" s="24">
        <f t="shared" si="92"/>
        <v>56.497701493643106</v>
      </c>
      <c r="Y11" s="6">
        <v>10</v>
      </c>
      <c r="Z11" s="26" t="s">
        <v>109</v>
      </c>
      <c r="AA11" s="24">
        <f t="shared" ref="AA11:AB11" si="93">N95</f>
        <v>52.352941176470587</v>
      </c>
      <c r="AB11" s="24">
        <f t="shared" si="93"/>
        <v>47.647058823529406</v>
      </c>
      <c r="AC11" s="24">
        <f t="shared" ref="AC11:AD11" si="94">N96</f>
        <v>86.666666666666657</v>
      </c>
      <c r="AD11" s="24">
        <f t="shared" si="94"/>
        <v>13.333333333333334</v>
      </c>
      <c r="AE11" s="24">
        <f t="shared" ref="AE11:AF11" si="95">N97</f>
        <v>44.594594594594597</v>
      </c>
      <c r="AF11" s="24">
        <f t="shared" si="95"/>
        <v>55.405405405405403</v>
      </c>
      <c r="AG11" s="24">
        <f t="shared" ref="AG11:AH11" si="96">N98</f>
        <v>100</v>
      </c>
      <c r="AH11" s="24">
        <f t="shared" si="96"/>
        <v>0</v>
      </c>
      <c r="AI11" s="24">
        <f t="shared" ref="AI11:AJ11" si="97">N99</f>
        <v>62.5</v>
      </c>
      <c r="AJ11" s="24">
        <f t="shared" si="97"/>
        <v>37.499999999999993</v>
      </c>
      <c r="AK11" s="24">
        <f t="shared" ref="AK11:AL11" si="98">N100</f>
        <v>75</v>
      </c>
      <c r="AL11" s="24">
        <f t="shared" si="98"/>
        <v>24.999999999999996</v>
      </c>
      <c r="AM11" s="24">
        <f t="shared" ref="AM11:AN11" si="99">N101</f>
        <v>50</v>
      </c>
      <c r="AN11" s="24">
        <f t="shared" si="99"/>
        <v>49.999999999999993</v>
      </c>
    </row>
    <row r="12" spans="2:40">
      <c r="Y12" s="6">
        <v>11</v>
      </c>
      <c r="Z12" s="26" t="s">
        <v>110</v>
      </c>
      <c r="AA12" s="24">
        <f t="shared" ref="AA12:AB12" si="100">N105</f>
        <v>45.783132530120483</v>
      </c>
      <c r="AB12" s="24">
        <f t="shared" si="100"/>
        <v>54.216867469879517</v>
      </c>
      <c r="AC12" s="24">
        <f t="shared" ref="AC12:AD12" si="101">N106</f>
        <v>68.421052631578945</v>
      </c>
      <c r="AD12" s="24">
        <f t="shared" si="101"/>
        <v>31.578947368421051</v>
      </c>
      <c r="AE12" s="24">
        <f t="shared" ref="AE12:AF12" si="102">N107</f>
        <v>53.846153846153847</v>
      </c>
      <c r="AF12" s="24">
        <f t="shared" si="102"/>
        <v>46.153846153846153</v>
      </c>
      <c r="AG12" s="24">
        <f t="shared" ref="AG12:AH12" si="103">N108</f>
        <v>68.75</v>
      </c>
      <c r="AH12" s="24">
        <f t="shared" si="103"/>
        <v>31.25</v>
      </c>
      <c r="AI12" s="24">
        <f t="shared" ref="AI12:AJ12" si="104">N109</f>
        <v>69.230769230769226</v>
      </c>
      <c r="AJ12" s="24">
        <f t="shared" si="104"/>
        <v>30.76923076923077</v>
      </c>
      <c r="AK12" s="24">
        <f t="shared" ref="AK12:AL12" si="105">N110</f>
        <v>83.333333333333329</v>
      </c>
      <c r="AL12" s="24">
        <f t="shared" si="105"/>
        <v>16.666666666666668</v>
      </c>
      <c r="AM12" s="24">
        <f t="shared" ref="AM12:AN12" si="106">N111</f>
        <v>36.111111111111114</v>
      </c>
      <c r="AN12" s="24">
        <f t="shared" si="106"/>
        <v>63.888888888888886</v>
      </c>
    </row>
    <row r="13" spans="2:40">
      <c r="B13" s="1"/>
      <c r="C13" s="1"/>
      <c r="D13" s="1" t="s">
        <v>0</v>
      </c>
      <c r="E13" s="1"/>
      <c r="F13" s="1" t="s">
        <v>1</v>
      </c>
      <c r="G13" s="1"/>
      <c r="I13" s="1"/>
      <c r="J13" s="1"/>
      <c r="Q13" s="5" t="s">
        <v>158</v>
      </c>
      <c r="R13" s="5"/>
      <c r="S13" s="5"/>
      <c r="T13" s="5"/>
      <c r="U13" s="5"/>
      <c r="V13" s="5"/>
      <c r="W13" s="5"/>
      <c r="Y13" s="6">
        <v>12</v>
      </c>
      <c r="Z13" s="26" t="s">
        <v>111</v>
      </c>
      <c r="AA13" s="24">
        <f t="shared" ref="AA13:AB13" si="107">N115</f>
        <v>52.631578947368418</v>
      </c>
      <c r="AB13" s="24">
        <f t="shared" si="107"/>
        <v>47.368421052631582</v>
      </c>
      <c r="AC13" s="24">
        <f t="shared" ref="AC13:AD13" si="108">N116</f>
        <v>85.714285714285708</v>
      </c>
      <c r="AD13" s="24">
        <f t="shared" si="108"/>
        <v>14.285714285714286</v>
      </c>
      <c r="AE13" s="24">
        <f t="shared" ref="AE13:AF13" si="109">N117</f>
        <v>35.714285714285715</v>
      </c>
      <c r="AF13" s="24">
        <f t="shared" si="109"/>
        <v>64.285714285714292</v>
      </c>
      <c r="AG13" s="24">
        <f t="shared" ref="AG13:AH13" si="110">N118</f>
        <v>63.636363636363633</v>
      </c>
      <c r="AH13" s="24">
        <f t="shared" si="110"/>
        <v>36.363636363636367</v>
      </c>
      <c r="AI13" s="24">
        <f t="shared" ref="AI13:AJ13" si="111">N119</f>
        <v>75</v>
      </c>
      <c r="AJ13" s="24">
        <f t="shared" si="111"/>
        <v>25</v>
      </c>
      <c r="AK13" s="24">
        <f t="shared" ref="AK13:AL13" si="112">N120</f>
        <v>75</v>
      </c>
      <c r="AL13" s="24">
        <f t="shared" si="112"/>
        <v>25</v>
      </c>
      <c r="AM13" s="24">
        <f t="shared" ref="AM13:AN13" si="113">N121</f>
        <v>45.333333333333336</v>
      </c>
      <c r="AN13" s="24">
        <f t="shared" si="113"/>
        <v>54.666666666666664</v>
      </c>
    </row>
    <row r="14" spans="2:40">
      <c r="B14" s="1" t="s">
        <v>2</v>
      </c>
      <c r="C14" s="1"/>
      <c r="D14" s="1" t="s">
        <v>3</v>
      </c>
      <c r="E14" s="1" t="s">
        <v>4</v>
      </c>
      <c r="F14" s="1" t="s">
        <v>3</v>
      </c>
      <c r="G14" s="1" t="s">
        <v>4</v>
      </c>
      <c r="I14" s="1" t="s">
        <v>2</v>
      </c>
      <c r="J14" s="1"/>
      <c r="K14" s="1" t="s">
        <v>3</v>
      </c>
      <c r="L14" s="1" t="s">
        <v>157</v>
      </c>
      <c r="N14" s="1" t="s">
        <v>3</v>
      </c>
      <c r="O14" s="1" t="s">
        <v>157</v>
      </c>
      <c r="Y14" s="6">
        <v>13</v>
      </c>
      <c r="Z14" s="27" t="s">
        <v>112</v>
      </c>
      <c r="AA14" s="28">
        <f t="shared" ref="AA14:AB14" si="114">N345</f>
        <v>61.111111111111114</v>
      </c>
      <c r="AB14" s="28">
        <f t="shared" si="114"/>
        <v>38.888888888888886</v>
      </c>
      <c r="AC14" s="28">
        <f t="shared" ref="AC14:AD14" si="115">N346</f>
        <v>71.428571428571431</v>
      </c>
      <c r="AD14" s="28">
        <f t="shared" si="115"/>
        <v>28.571428571428573</v>
      </c>
      <c r="AE14" s="28">
        <f t="shared" ref="AE14:AF14" si="116">N347</f>
        <v>100</v>
      </c>
      <c r="AF14" s="28">
        <f t="shared" si="116"/>
        <v>0</v>
      </c>
      <c r="AG14" s="28">
        <f t="shared" ref="AG14:AH14" si="117">N348</f>
        <v>100</v>
      </c>
      <c r="AH14" s="28">
        <f t="shared" si="117"/>
        <v>0</v>
      </c>
      <c r="AI14" s="28">
        <f t="shared" ref="AI14:AJ14" si="118">N349</f>
        <v>33.333333333333336</v>
      </c>
      <c r="AJ14" s="28">
        <f t="shared" si="118"/>
        <v>66.666666666666671</v>
      </c>
      <c r="AK14" s="28">
        <f t="shared" ref="AK14:AL14" si="119">N350</f>
        <v>66.666666666666671</v>
      </c>
      <c r="AL14" s="28">
        <f t="shared" si="119"/>
        <v>33.333333333333336</v>
      </c>
      <c r="AM14" s="28">
        <f t="shared" ref="AM14:AN14" si="120">N351</f>
        <v>50</v>
      </c>
      <c r="AN14" s="28">
        <f t="shared" si="120"/>
        <v>50</v>
      </c>
    </row>
    <row r="15" spans="2:40">
      <c r="B15" s="7" t="s">
        <v>47</v>
      </c>
      <c r="C15" s="2" t="s">
        <v>64</v>
      </c>
      <c r="D15" s="8">
        <v>1.6666666666666667</v>
      </c>
      <c r="E15" s="21">
        <v>11.333333333333336</v>
      </c>
      <c r="F15" s="8">
        <v>0.66666666666666663</v>
      </c>
      <c r="G15" s="8">
        <v>1.6666666666666665</v>
      </c>
      <c r="I15" s="7" t="s">
        <v>47</v>
      </c>
      <c r="J15" s="2" t="s">
        <v>64</v>
      </c>
      <c r="K15" s="24">
        <f t="shared" ref="K15:L15" si="121">D15+F15</f>
        <v>2.3333333333333335</v>
      </c>
      <c r="L15" s="24">
        <f t="shared" si="121"/>
        <v>13.000000000000002</v>
      </c>
      <c r="N15" s="24">
        <f t="shared" ref="N15:N21" si="122">K15*100/(L15+K15)</f>
        <v>15.217391304347824</v>
      </c>
      <c r="O15" s="24">
        <f t="shared" ref="O15:O21" si="123">L15*100/(K15+L15)</f>
        <v>84.782608695652172</v>
      </c>
      <c r="Q15" s="31" t="s">
        <v>159</v>
      </c>
      <c r="R15" s="32"/>
      <c r="S15" s="32"/>
      <c r="T15" s="32"/>
      <c r="U15" s="32"/>
      <c r="V15" s="32"/>
      <c r="W15" s="32"/>
      <c r="Y15" s="6">
        <v>14</v>
      </c>
      <c r="Z15" s="27" t="s">
        <v>113</v>
      </c>
      <c r="AA15" s="28">
        <f t="shared" ref="AA15:AB15" si="124">N355</f>
        <v>68</v>
      </c>
      <c r="AB15" s="28">
        <f t="shared" si="124"/>
        <v>32</v>
      </c>
      <c r="AC15" s="28">
        <f t="shared" ref="AC15:AD15" si="125">N356</f>
        <v>72.727272727272734</v>
      </c>
      <c r="AD15" s="28">
        <f t="shared" si="125"/>
        <v>27.272727272727273</v>
      </c>
      <c r="AE15" s="28">
        <f t="shared" ref="AE15:AF15" si="126">N357</f>
        <v>75</v>
      </c>
      <c r="AF15" s="28">
        <f t="shared" si="126"/>
        <v>25</v>
      </c>
      <c r="AG15" s="28">
        <f t="shared" ref="AG15:AH15" si="127">N358</f>
        <v>100</v>
      </c>
      <c r="AH15" s="28">
        <f t="shared" si="127"/>
        <v>0</v>
      </c>
      <c r="AI15" s="28">
        <f t="shared" ref="AI15:AJ15" si="128">N359</f>
        <v>66.666666666666671</v>
      </c>
      <c r="AJ15" s="28">
        <f t="shared" si="128"/>
        <v>33.333333333333336</v>
      </c>
      <c r="AK15" s="28">
        <f t="shared" ref="AK15:AL15" si="129">N360</f>
        <v>100</v>
      </c>
      <c r="AL15" s="28">
        <f t="shared" si="129"/>
        <v>0</v>
      </c>
      <c r="AM15" s="28">
        <f t="shared" ref="AM15:AN15" si="130">N361</f>
        <v>52.38095238095238</v>
      </c>
      <c r="AN15" s="28">
        <f t="shared" si="130"/>
        <v>47.61904761904762</v>
      </c>
    </row>
    <row r="16" spans="2:40">
      <c r="B16" s="2"/>
      <c r="C16" s="2" t="s">
        <v>63</v>
      </c>
      <c r="D16" s="21">
        <v>5.3333333333333339</v>
      </c>
      <c r="E16" s="8">
        <v>1.6666666666666667</v>
      </c>
      <c r="F16" s="8">
        <v>0.66666666666666674</v>
      </c>
      <c r="G16" s="8">
        <v>0</v>
      </c>
      <c r="I16" s="2"/>
      <c r="J16" s="2" t="s">
        <v>63</v>
      </c>
      <c r="K16" s="24">
        <f t="shared" ref="K16:L16" si="131">D16+F16</f>
        <v>6.0000000000000009</v>
      </c>
      <c r="L16" s="24">
        <f t="shared" si="131"/>
        <v>1.6666666666666667</v>
      </c>
      <c r="N16" s="24">
        <f t="shared" si="122"/>
        <v>78.260869565217391</v>
      </c>
      <c r="O16" s="24">
        <f t="shared" si="123"/>
        <v>21.739130434782609</v>
      </c>
      <c r="R16" s="56" t="s">
        <v>98</v>
      </c>
      <c r="S16" s="55"/>
      <c r="T16" s="56" t="s">
        <v>99</v>
      </c>
      <c r="U16" s="55"/>
      <c r="V16" s="56" t="s">
        <v>100</v>
      </c>
      <c r="W16" s="55"/>
      <c r="Y16" s="6">
        <v>15</v>
      </c>
      <c r="Z16" s="23" t="s">
        <v>115</v>
      </c>
      <c r="AA16" s="24">
        <f t="shared" ref="AA16:AB16" si="132">N125</f>
        <v>36.764705882352942</v>
      </c>
      <c r="AB16" s="24">
        <f t="shared" si="132"/>
        <v>63.235294117647058</v>
      </c>
      <c r="AC16" s="24">
        <f t="shared" ref="AC16:AD16" si="133">N126</f>
        <v>100</v>
      </c>
      <c r="AD16" s="24">
        <f t="shared" si="133"/>
        <v>0</v>
      </c>
      <c r="AE16" s="24">
        <f t="shared" ref="AE16:AF16" si="134">N127</f>
        <v>27.272727272727273</v>
      </c>
      <c r="AF16" s="24">
        <f t="shared" si="134"/>
        <v>72.727272727272734</v>
      </c>
      <c r="AG16" s="24">
        <f t="shared" ref="AG16:AH16" si="135">N128</f>
        <v>90</v>
      </c>
      <c r="AH16" s="24">
        <f t="shared" si="135"/>
        <v>10</v>
      </c>
      <c r="AI16" s="24">
        <f t="shared" ref="AI16:AJ16" si="136">N129</f>
        <v>80</v>
      </c>
      <c r="AJ16" s="24">
        <f t="shared" si="136"/>
        <v>20</v>
      </c>
      <c r="AK16" s="24">
        <f t="shared" ref="AK16:AL16" si="137">N130</f>
        <v>50</v>
      </c>
      <c r="AL16" s="24">
        <f t="shared" si="137"/>
        <v>50</v>
      </c>
      <c r="AM16" s="24">
        <f t="shared" ref="AM16:AN16" si="138">N131</f>
        <v>71.428571428571431</v>
      </c>
      <c r="AN16" s="24">
        <f t="shared" si="138"/>
        <v>28.571428571428573</v>
      </c>
    </row>
    <row r="17" spans="2:40">
      <c r="B17" s="2"/>
      <c r="C17" s="2" t="s">
        <v>66</v>
      </c>
      <c r="D17" s="8">
        <v>0.33333333333333331</v>
      </c>
      <c r="E17" s="8">
        <v>4.666666666666667</v>
      </c>
      <c r="F17" s="8">
        <v>0</v>
      </c>
      <c r="G17" s="8">
        <v>1</v>
      </c>
      <c r="I17" s="2"/>
      <c r="J17" s="2" t="s">
        <v>66</v>
      </c>
      <c r="K17" s="24">
        <f t="shared" ref="K17:L17" si="139">D17+F17</f>
        <v>0.33333333333333331</v>
      </c>
      <c r="L17" s="24">
        <f t="shared" si="139"/>
        <v>5.666666666666667</v>
      </c>
      <c r="N17" s="24">
        <f t="shared" si="122"/>
        <v>5.5555555555555545</v>
      </c>
      <c r="O17" s="24">
        <f t="shared" si="123"/>
        <v>94.444444444444457</v>
      </c>
      <c r="R17" s="1" t="s">
        <v>3</v>
      </c>
      <c r="S17" s="1" t="s">
        <v>157</v>
      </c>
      <c r="T17" s="1" t="s">
        <v>3</v>
      </c>
      <c r="U17" s="1" t="s">
        <v>157</v>
      </c>
      <c r="V17" s="1" t="s">
        <v>3</v>
      </c>
      <c r="W17" s="1" t="s">
        <v>157</v>
      </c>
      <c r="Y17" s="6">
        <v>16</v>
      </c>
      <c r="Z17" s="23" t="s">
        <v>116</v>
      </c>
      <c r="AA17" s="24">
        <f t="shared" ref="AA17:AB17" si="140">N135</f>
        <v>46.031746031746032</v>
      </c>
      <c r="AB17" s="24">
        <f t="shared" si="140"/>
        <v>53.968253968253968</v>
      </c>
      <c r="AC17" s="24">
        <f t="shared" ref="AC17:AD17" si="141">N136</f>
        <v>60</v>
      </c>
      <c r="AD17" s="24">
        <f t="shared" si="141"/>
        <v>40</v>
      </c>
      <c r="AE17" s="24">
        <f t="shared" ref="AE17:AF17" si="142">N137</f>
        <v>41.935483870967744</v>
      </c>
      <c r="AF17" s="24">
        <f t="shared" si="142"/>
        <v>58.064516129032256</v>
      </c>
      <c r="AG17" s="24">
        <f t="shared" ref="AG17:AH17" si="143">N138</f>
        <v>83.333333333333329</v>
      </c>
      <c r="AH17" s="24">
        <f t="shared" si="143"/>
        <v>16.666666666666668</v>
      </c>
      <c r="AI17" s="24">
        <f t="shared" ref="AI17:AJ17" si="144">N139</f>
        <v>50</v>
      </c>
      <c r="AJ17" s="24">
        <f t="shared" si="144"/>
        <v>50</v>
      </c>
      <c r="AK17" s="24">
        <f t="shared" ref="AK17:AL17" si="145">N140</f>
        <v>100</v>
      </c>
      <c r="AL17" s="24">
        <f t="shared" si="145"/>
        <v>0</v>
      </c>
      <c r="AM17" s="24">
        <f t="shared" ref="AM17:AN17" si="146">N141</f>
        <v>40</v>
      </c>
      <c r="AN17" s="24">
        <f t="shared" si="146"/>
        <v>60</v>
      </c>
    </row>
    <row r="18" spans="2:40">
      <c r="B18" s="2"/>
      <c r="C18" s="2" t="s">
        <v>65</v>
      </c>
      <c r="D18" s="8">
        <v>2.6666666666666665</v>
      </c>
      <c r="E18" s="8">
        <v>0.66666666666666674</v>
      </c>
      <c r="F18" s="8">
        <v>1</v>
      </c>
      <c r="G18" s="8">
        <v>0</v>
      </c>
      <c r="I18" s="2"/>
      <c r="J18" s="2" t="s">
        <v>65</v>
      </c>
      <c r="K18" s="24">
        <f t="shared" ref="K18:L18" si="147">D18+F18</f>
        <v>3.6666666666666665</v>
      </c>
      <c r="L18" s="24">
        <f t="shared" si="147"/>
        <v>0.66666666666666674</v>
      </c>
      <c r="N18" s="24">
        <f t="shared" si="122"/>
        <v>84.615384615384613</v>
      </c>
      <c r="O18" s="24">
        <f t="shared" si="123"/>
        <v>15.384615384615387</v>
      </c>
      <c r="Q18" s="2" t="s">
        <v>64</v>
      </c>
      <c r="R18" s="24">
        <f t="shared" ref="R18:S18" si="148">AVERAGE(N5,N15,N25)</f>
        <v>25.718883383607722</v>
      </c>
      <c r="S18" s="24">
        <f t="shared" si="148"/>
        <v>74.281116616392282</v>
      </c>
      <c r="T18" s="24">
        <f t="shared" ref="T18:U18" si="149">AVERAGE(N125,N135)</f>
        <v>41.39822595704949</v>
      </c>
      <c r="U18" s="24">
        <f t="shared" si="149"/>
        <v>58.60177404295051</v>
      </c>
      <c r="V18" s="24">
        <f t="shared" ref="V18:W18" si="150">AVERAGE(N235,N245,N255,N265,N275,N285)</f>
        <v>26.984151184068391</v>
      </c>
      <c r="W18" s="24">
        <f t="shared" si="150"/>
        <v>73.015848815931605</v>
      </c>
      <c r="Y18" s="6">
        <v>17</v>
      </c>
      <c r="Z18" s="26" t="s">
        <v>117</v>
      </c>
      <c r="AA18" s="24">
        <f t="shared" ref="AA18:AB18" si="151">N145</f>
        <v>46.341463414634148</v>
      </c>
      <c r="AB18" s="24">
        <f t="shared" si="151"/>
        <v>53.658536585365852</v>
      </c>
      <c r="AC18" s="24">
        <f t="shared" ref="AC18:AD18" si="152">N146</f>
        <v>79.629629629629633</v>
      </c>
      <c r="AD18" s="24">
        <f t="shared" si="152"/>
        <v>20.37037037037037</v>
      </c>
      <c r="AE18" s="24">
        <f t="shared" ref="AE18:AF18" si="153">N147</f>
        <v>53.846153846153847</v>
      </c>
      <c r="AF18" s="24">
        <f t="shared" si="153"/>
        <v>46.153846153846153</v>
      </c>
      <c r="AG18" s="24">
        <f t="shared" ref="AG18:AH18" si="154">N148</f>
        <v>56.25</v>
      </c>
      <c r="AH18" s="24">
        <f t="shared" si="154"/>
        <v>43.75</v>
      </c>
      <c r="AI18" s="24">
        <f t="shared" ref="AI18:AJ18" si="155">N149</f>
        <v>57.142857142857146</v>
      </c>
      <c r="AJ18" s="24">
        <f t="shared" si="155"/>
        <v>42.857142857142854</v>
      </c>
      <c r="AK18" s="24">
        <f t="shared" ref="AK18:AL18" si="156">N150</f>
        <v>100</v>
      </c>
      <c r="AL18" s="24">
        <f t="shared" si="156"/>
        <v>0</v>
      </c>
      <c r="AM18" s="24">
        <f t="shared" ref="AM18:AN18" si="157">N151</f>
        <v>43.678160919540232</v>
      </c>
      <c r="AN18" s="24">
        <f t="shared" si="157"/>
        <v>56.321839080459768</v>
      </c>
    </row>
    <row r="19" spans="2:40">
      <c r="B19" s="2"/>
      <c r="C19" s="2" t="s">
        <v>67</v>
      </c>
      <c r="D19" s="8">
        <v>0.33333333333333331</v>
      </c>
      <c r="E19" s="8">
        <v>0.33333333333333331</v>
      </c>
      <c r="F19" s="8">
        <v>0</v>
      </c>
      <c r="G19" s="8">
        <v>0</v>
      </c>
      <c r="I19" s="2"/>
      <c r="J19" s="2" t="s">
        <v>67</v>
      </c>
      <c r="K19" s="24">
        <f t="shared" ref="K19:L19" si="158">D19+F19</f>
        <v>0.33333333333333331</v>
      </c>
      <c r="L19" s="24">
        <f t="shared" si="158"/>
        <v>0.33333333333333331</v>
      </c>
      <c r="N19" s="24">
        <f t="shared" si="122"/>
        <v>49.999999999999993</v>
      </c>
      <c r="O19" s="24">
        <f t="shared" si="123"/>
        <v>49.999999999999993</v>
      </c>
      <c r="Q19" s="2" t="s">
        <v>63</v>
      </c>
      <c r="R19" s="24">
        <f t="shared" ref="R19:S19" si="159">AVERAGE(N6,N16,N26)</f>
        <v>85.809178743961354</v>
      </c>
      <c r="S19" s="24">
        <f t="shared" si="159"/>
        <v>14.190821256038646</v>
      </c>
      <c r="T19" s="24">
        <f t="shared" ref="T19:U19" si="160">AVERAGE(N126,N136)</f>
        <v>80</v>
      </c>
      <c r="U19" s="24">
        <f t="shared" si="160"/>
        <v>20</v>
      </c>
      <c r="V19" s="24">
        <f t="shared" ref="V19:W19" si="161">AVERAGE(N236,N246,N256,N266,N276,N286)</f>
        <v>78.924279615282572</v>
      </c>
      <c r="W19" s="24">
        <f t="shared" si="161"/>
        <v>21.075720384717435</v>
      </c>
      <c r="Y19" s="6">
        <v>18</v>
      </c>
      <c r="Z19" s="29" t="s">
        <v>118</v>
      </c>
      <c r="AA19" s="24">
        <f t="shared" ref="AA19:AB19" si="162">N155</f>
        <v>65.697674418604649</v>
      </c>
      <c r="AB19" s="24">
        <f t="shared" si="162"/>
        <v>34.302325581395344</v>
      </c>
      <c r="AC19" s="24">
        <f t="shared" ref="AC19:AD19" si="163">N156</f>
        <v>97.435897435897431</v>
      </c>
      <c r="AD19" s="24">
        <f t="shared" si="163"/>
        <v>2.5641025641025652</v>
      </c>
      <c r="AE19" s="24">
        <f t="shared" ref="AE19:AF19" si="164">N157</f>
        <v>56.249999999999993</v>
      </c>
      <c r="AF19" s="24">
        <f t="shared" si="164"/>
        <v>43.750000000000007</v>
      </c>
      <c r="AG19" s="24">
        <f t="shared" ref="AG19:AH19" si="165">N158</f>
        <v>53.84615384615384</v>
      </c>
      <c r="AH19" s="24">
        <f t="shared" si="165"/>
        <v>46.153846153846146</v>
      </c>
      <c r="AI19" s="24">
        <f t="shared" ref="AI19:AJ19" si="166">N159</f>
        <v>89.473684210526315</v>
      </c>
      <c r="AJ19" s="24">
        <f t="shared" si="166"/>
        <v>10.526315789473681</v>
      </c>
      <c r="AK19" s="24">
        <f t="shared" ref="AK19:AL19" si="167">N160</f>
        <v>100</v>
      </c>
      <c r="AL19" s="24">
        <f t="shared" si="167"/>
        <v>0</v>
      </c>
      <c r="AM19" s="24">
        <f t="shared" ref="AM19:AN19" si="168">N161</f>
        <v>44.44444444444445</v>
      </c>
      <c r="AN19" s="24">
        <f t="shared" si="168"/>
        <v>55.55555555555555</v>
      </c>
    </row>
    <row r="20" spans="2:40">
      <c r="B20" s="2"/>
      <c r="C20" s="2" t="s">
        <v>68</v>
      </c>
      <c r="D20" s="8">
        <v>0</v>
      </c>
      <c r="E20" s="8">
        <v>0.33333333333333331</v>
      </c>
      <c r="F20" s="8">
        <v>0</v>
      </c>
      <c r="G20" s="8">
        <v>0</v>
      </c>
      <c r="I20" s="2"/>
      <c r="J20" s="2" t="s">
        <v>68</v>
      </c>
      <c r="K20" s="24">
        <f t="shared" ref="K20:L20" si="169">D20+F20</f>
        <v>0</v>
      </c>
      <c r="L20" s="24">
        <f t="shared" si="169"/>
        <v>0.33333333333333331</v>
      </c>
      <c r="N20" s="24">
        <f t="shared" si="122"/>
        <v>0</v>
      </c>
      <c r="O20" s="24">
        <f t="shared" si="123"/>
        <v>99.999999999999986</v>
      </c>
      <c r="Q20" s="2" t="s">
        <v>66</v>
      </c>
      <c r="R20" s="24">
        <f t="shared" ref="R20:S20" si="170">AVERAGE(N7,N17,N27)</f>
        <v>25.06613756613757</v>
      </c>
      <c r="S20" s="24">
        <f t="shared" si="170"/>
        <v>74.933862433862444</v>
      </c>
      <c r="T20" s="24">
        <f t="shared" ref="T20:U20" si="171">AVERAGE(N127,N137)</f>
        <v>34.604105571847512</v>
      </c>
      <c r="U20" s="24">
        <f t="shared" si="171"/>
        <v>65.395894428152502</v>
      </c>
      <c r="V20" s="24">
        <f t="shared" ref="V20:W20" si="172">AVERAGE(N237,N247,N257,N267,N277,N287)</f>
        <v>25.733363858363859</v>
      </c>
      <c r="W20" s="24">
        <f t="shared" si="172"/>
        <v>74.266636141636141</v>
      </c>
      <c r="Y20" s="6">
        <v>19</v>
      </c>
      <c r="Z20" s="29" t="s">
        <v>119</v>
      </c>
      <c r="AA20" s="24">
        <f t="shared" ref="AA20:AB20" si="173">N165</f>
        <v>63.095238095238095</v>
      </c>
      <c r="AB20" s="24">
        <f t="shared" si="173"/>
        <v>36.904761904761905</v>
      </c>
      <c r="AC20" s="24">
        <f t="shared" ref="AC20:AD20" si="174">N166</f>
        <v>79.310344827586206</v>
      </c>
      <c r="AD20" s="24">
        <f t="shared" si="174"/>
        <v>20.68965517241379</v>
      </c>
      <c r="AE20" s="24">
        <f t="shared" ref="AE20:AF20" si="175">N167</f>
        <v>68.181818181818173</v>
      </c>
      <c r="AF20" s="24">
        <f t="shared" si="175"/>
        <v>31.818181818181817</v>
      </c>
      <c r="AG20" s="24">
        <f t="shared" ref="AG20:AH20" si="176">N168</f>
        <v>66.666666666666657</v>
      </c>
      <c r="AH20" s="24">
        <f t="shared" si="176"/>
        <v>33.333333333333336</v>
      </c>
      <c r="AI20" s="24">
        <f t="shared" ref="AI20:AJ20" si="177">N169</f>
        <v>81.25</v>
      </c>
      <c r="AJ20" s="24">
        <f t="shared" si="177"/>
        <v>18.750000000000007</v>
      </c>
      <c r="AK20" s="24">
        <f t="shared" ref="AK20:AL20" si="178">N170</f>
        <v>66.666666666666671</v>
      </c>
      <c r="AL20" s="24">
        <f t="shared" si="178"/>
        <v>33.333333333333336</v>
      </c>
      <c r="AM20" s="24">
        <f t="shared" ref="AM20:AN20" si="179">N171</f>
        <v>42.857142857142861</v>
      </c>
      <c r="AN20" s="24">
        <f t="shared" si="179"/>
        <v>57.142857142857146</v>
      </c>
    </row>
    <row r="21" spans="2:40" ht="15.75" customHeight="1">
      <c r="B21" s="2"/>
      <c r="C21" s="2" t="s">
        <v>12</v>
      </c>
      <c r="D21" s="8">
        <v>17</v>
      </c>
      <c r="E21" s="8">
        <v>11.333333333333334</v>
      </c>
      <c r="F21" s="8">
        <v>3.333333333333333</v>
      </c>
      <c r="G21" s="8">
        <v>2</v>
      </c>
      <c r="I21" s="2"/>
      <c r="J21" s="2" t="s">
        <v>12</v>
      </c>
      <c r="K21" s="24">
        <f t="shared" ref="K21:L21" si="180">D21+F21</f>
        <v>20.333333333333332</v>
      </c>
      <c r="L21" s="24">
        <f t="shared" si="180"/>
        <v>13.333333333333334</v>
      </c>
      <c r="N21" s="24">
        <f t="shared" si="122"/>
        <v>60.396039603960396</v>
      </c>
      <c r="O21" s="24">
        <f t="shared" si="123"/>
        <v>39.603960396039611</v>
      </c>
      <c r="Q21" s="2" t="s">
        <v>65</v>
      </c>
      <c r="R21" s="24">
        <f t="shared" ref="R21:S21" si="181">AVERAGE(N8,N18,N28)</f>
        <v>85.943223443223431</v>
      </c>
      <c r="S21" s="24">
        <f t="shared" si="181"/>
        <v>14.056776556776557</v>
      </c>
      <c r="T21" s="24">
        <f t="shared" ref="T21:U21" si="182">AVERAGE(N128,N138)</f>
        <v>86.666666666666657</v>
      </c>
      <c r="U21" s="24">
        <f t="shared" si="182"/>
        <v>13.333333333333334</v>
      </c>
      <c r="V21" s="24">
        <f t="shared" ref="V21:W21" si="183">AVERAGE(N238,N248,N258,N268,N278,N288)</f>
        <v>70.562423687423689</v>
      </c>
      <c r="W21" s="24">
        <f t="shared" si="183"/>
        <v>29.437576312576315</v>
      </c>
      <c r="Y21" s="6">
        <v>20</v>
      </c>
      <c r="Z21" s="29" t="s">
        <v>120</v>
      </c>
      <c r="AA21" s="24">
        <f t="shared" ref="AA21:AB21" si="184">N175</f>
        <v>57.142857142857146</v>
      </c>
      <c r="AB21" s="24">
        <f t="shared" si="184"/>
        <v>42.857142857142854</v>
      </c>
      <c r="AC21" s="24">
        <f t="shared" ref="AC21:AD21" si="185">N176</f>
        <v>64.86486486486487</v>
      </c>
      <c r="AD21" s="24">
        <f t="shared" si="185"/>
        <v>35.135135135135137</v>
      </c>
      <c r="AE21" s="24">
        <f t="shared" ref="AE21:AF21" si="186">N177</f>
        <v>54.166666666666664</v>
      </c>
      <c r="AF21" s="24">
        <f t="shared" si="186"/>
        <v>45.833333333333336</v>
      </c>
      <c r="AG21" s="24">
        <f t="shared" ref="AG21:AH21" si="187">N178</f>
        <v>87.5</v>
      </c>
      <c r="AH21" s="24">
        <f t="shared" si="187"/>
        <v>12.5</v>
      </c>
      <c r="AI21" s="24">
        <f t="shared" ref="AI21:AJ21" si="188">N179</f>
        <v>85.714285714285708</v>
      </c>
      <c r="AJ21" s="24">
        <f t="shared" si="188"/>
        <v>14.285714285714286</v>
      </c>
      <c r="AK21" s="24">
        <f t="shared" ref="AK21:AL21" si="189">N180</f>
        <v>66.666666666666671</v>
      </c>
      <c r="AL21" s="24">
        <f t="shared" si="189"/>
        <v>33.333333333333336</v>
      </c>
      <c r="AM21" s="24">
        <f t="shared" ref="AM21:AN21" si="190">N181</f>
        <v>42.68292682926829</v>
      </c>
      <c r="AN21" s="24">
        <f t="shared" si="190"/>
        <v>57.31707317073171</v>
      </c>
    </row>
    <row r="22" spans="2:40" ht="15.75" customHeight="1">
      <c r="Q22" s="2" t="s">
        <v>67</v>
      </c>
      <c r="R22" s="24">
        <f t="shared" ref="R22:S22" si="191">AVERAGE(N9,N19,N29)</f>
        <v>29.487179487179485</v>
      </c>
      <c r="S22" s="24">
        <f t="shared" si="191"/>
        <v>70.512820512820511</v>
      </c>
      <c r="T22" s="24">
        <f t="shared" ref="T22:U22" si="192">AVERAGE(N129,N139)</f>
        <v>65</v>
      </c>
      <c r="U22" s="24">
        <f t="shared" si="192"/>
        <v>35</v>
      </c>
      <c r="V22" s="24" t="e">
        <f t="shared" ref="V22:W22" si="193">AVERAGE(N239,N249,N259,N269,N279,N289)</f>
        <v>#DIV/0!</v>
      </c>
      <c r="W22" s="24" t="e">
        <f t="shared" si="193"/>
        <v>#DIV/0!</v>
      </c>
      <c r="Y22" s="6">
        <v>21</v>
      </c>
      <c r="Z22" s="29" t="s">
        <v>121</v>
      </c>
      <c r="AA22" s="24">
        <f t="shared" ref="AA22:AB22" si="194">N185</f>
        <v>68</v>
      </c>
      <c r="AB22" s="24">
        <f t="shared" si="194"/>
        <v>32</v>
      </c>
      <c r="AC22" s="24">
        <f t="shared" ref="AC22:AD22" si="195">N186</f>
        <v>83.333333333333329</v>
      </c>
      <c r="AD22" s="24">
        <f t="shared" si="195"/>
        <v>16.666666666666668</v>
      </c>
      <c r="AE22" s="24">
        <f t="shared" ref="AE22:AF22" si="196">N187</f>
        <v>72.222222222222229</v>
      </c>
      <c r="AF22" s="24">
        <f t="shared" si="196"/>
        <v>27.777777777777779</v>
      </c>
      <c r="AG22" s="24">
        <f t="shared" ref="AG22:AH22" si="197">N188</f>
        <v>70</v>
      </c>
      <c r="AH22" s="24">
        <f t="shared" si="197"/>
        <v>30</v>
      </c>
      <c r="AI22" s="24">
        <f t="shared" ref="AI22:AJ22" si="198">N189</f>
        <v>87.5</v>
      </c>
      <c r="AJ22" s="24">
        <f t="shared" si="198"/>
        <v>12.5</v>
      </c>
      <c r="AK22" s="24">
        <f t="shared" ref="AK22:AL22" si="199">N190</f>
        <v>83.333333333333329</v>
      </c>
      <c r="AL22" s="24">
        <f t="shared" si="199"/>
        <v>16.666666666666668</v>
      </c>
      <c r="AM22" s="24">
        <f t="shared" ref="AM22:AN22" si="200">N191</f>
        <v>30.303030303030305</v>
      </c>
      <c r="AN22" s="24">
        <f t="shared" si="200"/>
        <v>69.696969696969703</v>
      </c>
    </row>
    <row r="23" spans="2:40" ht="15.75" customHeight="1">
      <c r="B23" s="1"/>
      <c r="C23" s="1"/>
      <c r="D23" s="1" t="s">
        <v>0</v>
      </c>
      <c r="E23" s="1"/>
      <c r="F23" s="1" t="s">
        <v>1</v>
      </c>
      <c r="G23" s="1"/>
      <c r="I23" s="1"/>
      <c r="J23" s="1"/>
      <c r="Q23" s="2" t="s">
        <v>68</v>
      </c>
      <c r="R23" s="24">
        <f t="shared" ref="R23:S23" si="201">AVERAGE(N10,N20,N30)</f>
        <v>50</v>
      </c>
      <c r="S23" s="24">
        <f t="shared" si="201"/>
        <v>50</v>
      </c>
      <c r="T23" s="24">
        <f t="shared" ref="T23:U23" si="202">AVERAGE(N130,N140)</f>
        <v>75</v>
      </c>
      <c r="U23" s="24">
        <f t="shared" si="202"/>
        <v>25</v>
      </c>
      <c r="V23" s="24">
        <f t="shared" ref="V23:W23" si="203">AVERAGE(N240,N250,N260,N270,N280,N290)</f>
        <v>59.523809523809518</v>
      </c>
      <c r="W23" s="24">
        <f t="shared" si="203"/>
        <v>40.476190476190474</v>
      </c>
      <c r="Y23" s="6">
        <v>22</v>
      </c>
      <c r="Z23" s="29" t="s">
        <v>122</v>
      </c>
      <c r="AA23" s="24">
        <f t="shared" ref="AA23:AB23" si="204">N195</f>
        <v>60.810810810810814</v>
      </c>
      <c r="AB23" s="24">
        <f t="shared" si="204"/>
        <v>39.189189189189186</v>
      </c>
      <c r="AC23" s="24">
        <f t="shared" ref="AC23:AD23" si="205">N196</f>
        <v>71.428571428571431</v>
      </c>
      <c r="AD23" s="24">
        <f t="shared" si="205"/>
        <v>28.571428571428573</v>
      </c>
      <c r="AE23" s="24">
        <f t="shared" ref="AE23:AF23" si="206">N197</f>
        <v>50</v>
      </c>
      <c r="AF23" s="24">
        <f t="shared" si="206"/>
        <v>50</v>
      </c>
      <c r="AG23" s="24">
        <f t="shared" ref="AG23:AH23" si="207">N198</f>
        <v>66.666666666666671</v>
      </c>
      <c r="AH23" s="24">
        <f t="shared" si="207"/>
        <v>33.333333333333336</v>
      </c>
      <c r="AI23" s="24">
        <f t="shared" ref="AI23:AJ23" si="208">N199</f>
        <v>100</v>
      </c>
      <c r="AJ23" s="24">
        <f t="shared" si="208"/>
        <v>0</v>
      </c>
      <c r="AK23" s="24">
        <f t="shared" ref="AK23:AL23" si="209">N200</f>
        <v>66.666666666666671</v>
      </c>
      <c r="AL23" s="24">
        <f t="shared" si="209"/>
        <v>33.333333333333336</v>
      </c>
      <c r="AM23" s="24">
        <f t="shared" ref="AM23:AN23" si="210">N201</f>
        <v>31.914893617021278</v>
      </c>
      <c r="AN23" s="24">
        <f t="shared" si="210"/>
        <v>68.085106382978722</v>
      </c>
    </row>
    <row r="24" spans="2:40" ht="15.75" customHeight="1">
      <c r="B24" s="1" t="s">
        <v>2</v>
      </c>
      <c r="C24" s="1"/>
      <c r="D24" s="1" t="s">
        <v>3</v>
      </c>
      <c r="E24" s="1" t="s">
        <v>4</v>
      </c>
      <c r="F24" s="1" t="s">
        <v>3</v>
      </c>
      <c r="G24" s="1" t="s">
        <v>4</v>
      </c>
      <c r="I24" s="1" t="s">
        <v>2</v>
      </c>
      <c r="J24" s="1"/>
      <c r="K24" s="1" t="s">
        <v>3</v>
      </c>
      <c r="L24" s="1" t="s">
        <v>157</v>
      </c>
      <c r="N24" s="1" t="s">
        <v>3</v>
      </c>
      <c r="O24" s="1" t="s">
        <v>157</v>
      </c>
      <c r="Q24" s="2" t="s">
        <v>12</v>
      </c>
      <c r="R24" s="24">
        <f t="shared" ref="R24:S24" si="211">AVERAGE(N11,N21,N31)</f>
        <v>55.251630426200514</v>
      </c>
      <c r="S24" s="24">
        <f t="shared" si="211"/>
        <v>44.748369573799494</v>
      </c>
      <c r="T24" s="24">
        <f t="shared" ref="T24:U24" si="212">AVERAGE(N131,N141)</f>
        <v>55.714285714285715</v>
      </c>
      <c r="U24" s="24">
        <f t="shared" si="212"/>
        <v>44.285714285714285</v>
      </c>
      <c r="V24" s="24">
        <f t="shared" ref="V24:W24" si="213">AVERAGE(N241,N251,N261,N271,N281,N291)</f>
        <v>44.480758763531696</v>
      </c>
      <c r="W24" s="24">
        <f t="shared" si="213"/>
        <v>55.519241236468304</v>
      </c>
      <c r="Y24" s="6">
        <v>23</v>
      </c>
      <c r="Z24" s="29" t="s">
        <v>123</v>
      </c>
      <c r="AA24" s="24">
        <f t="shared" ref="AA24:AB24" si="214">N205</f>
        <v>67.88990825688073</v>
      </c>
      <c r="AB24" s="24">
        <f t="shared" si="214"/>
        <v>32.110091743119263</v>
      </c>
      <c r="AC24" s="24">
        <f t="shared" ref="AC24:AD24" si="215">N206</f>
        <v>82.608695652173907</v>
      </c>
      <c r="AD24" s="24">
        <f t="shared" si="215"/>
        <v>17.391304347826086</v>
      </c>
      <c r="AE24" s="24">
        <f t="shared" ref="AE24:AF24" si="216">N207</f>
        <v>73.333333333333329</v>
      </c>
      <c r="AF24" s="24">
        <f t="shared" si="216"/>
        <v>26.666666666666668</v>
      </c>
      <c r="AG24" s="24" t="e">
        <f t="shared" ref="AG24:AH24" si="217">N208</f>
        <v>#DIV/0!</v>
      </c>
      <c r="AH24" s="24" t="e">
        <f t="shared" si="217"/>
        <v>#DIV/0!</v>
      </c>
      <c r="AI24" s="24">
        <f t="shared" ref="AI24:AJ24" si="218">N209</f>
        <v>75</v>
      </c>
      <c r="AJ24" s="24">
        <f t="shared" si="218"/>
        <v>25</v>
      </c>
      <c r="AK24" s="24">
        <f t="shared" ref="AK24:AL24" si="219">N210</f>
        <v>100</v>
      </c>
      <c r="AL24" s="24">
        <f t="shared" si="219"/>
        <v>0</v>
      </c>
      <c r="AM24" s="24">
        <f t="shared" ref="AM24:AN24" si="220">N211</f>
        <v>48.148148148148145</v>
      </c>
      <c r="AN24" s="24">
        <f t="shared" si="220"/>
        <v>51.851851851851855</v>
      </c>
    </row>
    <row r="25" spans="2:40" ht="15.75" customHeight="1">
      <c r="B25" s="7" t="s">
        <v>48</v>
      </c>
      <c r="C25" s="2" t="s">
        <v>64</v>
      </c>
      <c r="D25" s="8">
        <v>8.5</v>
      </c>
      <c r="E25" s="21">
        <v>20.5</v>
      </c>
      <c r="F25" s="8">
        <v>11</v>
      </c>
      <c r="G25" s="8">
        <v>15.5</v>
      </c>
      <c r="I25" s="7" t="s">
        <v>48</v>
      </c>
      <c r="J25" s="2" t="s">
        <v>64</v>
      </c>
      <c r="K25" s="24">
        <f t="shared" ref="K25:L25" si="221">D25+F25</f>
        <v>19.5</v>
      </c>
      <c r="L25" s="24">
        <f t="shared" si="221"/>
        <v>36</v>
      </c>
      <c r="N25" s="24">
        <f t="shared" ref="N25:N31" si="222">K25*100/(L25+K25)</f>
        <v>35.135135135135137</v>
      </c>
      <c r="O25" s="24">
        <f t="shared" ref="O25:O31" si="223">L25*100/(K25+L25)</f>
        <v>64.86486486486487</v>
      </c>
      <c r="Y25" s="6">
        <v>24</v>
      </c>
      <c r="Z25" s="26" t="s">
        <v>124</v>
      </c>
      <c r="AA25" s="24">
        <f t="shared" ref="AA25:AB25" si="224">N215</f>
        <v>59.036144578313255</v>
      </c>
      <c r="AB25" s="24">
        <f t="shared" si="224"/>
        <v>40.963855421686759</v>
      </c>
      <c r="AC25" s="24">
        <f t="shared" ref="AC25:AD25" si="225">N216</f>
        <v>81.578947368421055</v>
      </c>
      <c r="AD25" s="24">
        <f t="shared" si="225"/>
        <v>18.421052631578949</v>
      </c>
      <c r="AE25" s="24">
        <f t="shared" ref="AE25:AF25" si="226">N217</f>
        <v>47.826086956521735</v>
      </c>
      <c r="AF25" s="24">
        <f t="shared" si="226"/>
        <v>52.173913043478265</v>
      </c>
      <c r="AG25" s="24">
        <f t="shared" ref="AG25:AH25" si="227">N218</f>
        <v>84.615384615384613</v>
      </c>
      <c r="AH25" s="24">
        <f t="shared" si="227"/>
        <v>15.384615384615383</v>
      </c>
      <c r="AI25" s="24">
        <f t="shared" ref="AI25:AJ25" si="228">N219</f>
        <v>99.999999999999986</v>
      </c>
      <c r="AJ25" s="24">
        <f t="shared" si="228"/>
        <v>0</v>
      </c>
      <c r="AK25" s="24">
        <f t="shared" ref="AK25:AL25" si="229">N220</f>
        <v>99.999999999999986</v>
      </c>
      <c r="AL25" s="24">
        <f t="shared" si="229"/>
        <v>0</v>
      </c>
      <c r="AM25" s="24">
        <f t="shared" ref="AM25:AN25" si="230">N221</f>
        <v>45.360824742268044</v>
      </c>
      <c r="AN25" s="24">
        <f t="shared" si="230"/>
        <v>54.639175257731956</v>
      </c>
    </row>
    <row r="26" spans="2:40" ht="15.75" customHeight="1">
      <c r="B26" s="2"/>
      <c r="C26" s="2" t="s">
        <v>63</v>
      </c>
      <c r="D26" s="21">
        <v>7</v>
      </c>
      <c r="E26" s="8">
        <v>2</v>
      </c>
      <c r="F26" s="8">
        <v>2.5</v>
      </c>
      <c r="G26" s="8">
        <v>0.5</v>
      </c>
      <c r="I26" s="2"/>
      <c r="J26" s="2" t="s">
        <v>63</v>
      </c>
      <c r="K26" s="24">
        <f t="shared" ref="K26:L26" si="231">D26+F26</f>
        <v>9.5</v>
      </c>
      <c r="L26" s="24">
        <f t="shared" si="231"/>
        <v>2.5</v>
      </c>
      <c r="N26" s="24">
        <f t="shared" si="222"/>
        <v>79.166666666666671</v>
      </c>
      <c r="O26" s="24">
        <f t="shared" si="223"/>
        <v>20.833333333333332</v>
      </c>
      <c r="Q26" s="31" t="s">
        <v>160</v>
      </c>
      <c r="R26" s="32"/>
      <c r="S26" s="32"/>
      <c r="T26" s="32"/>
      <c r="U26" s="32"/>
      <c r="V26" s="32"/>
      <c r="W26" s="32"/>
      <c r="Y26" s="30">
        <v>25</v>
      </c>
      <c r="Z26" s="26" t="s">
        <v>125</v>
      </c>
      <c r="AA26" s="24">
        <f t="shared" ref="AA26:AB26" si="232">N225</f>
        <v>44.117647058823529</v>
      </c>
      <c r="AB26" s="24">
        <f t="shared" si="232"/>
        <v>55.882352941176471</v>
      </c>
      <c r="AC26" s="24">
        <f t="shared" ref="AC26:AD26" si="233">N226</f>
        <v>64.444444444444443</v>
      </c>
      <c r="AD26" s="24">
        <f t="shared" si="233"/>
        <v>35.555555555555557</v>
      </c>
      <c r="AE26" s="24">
        <f t="shared" ref="AE26:AF26" si="234">N227</f>
        <v>57.142857142857146</v>
      </c>
      <c r="AF26" s="24">
        <f t="shared" si="234"/>
        <v>42.857142857142854</v>
      </c>
      <c r="AG26" s="24">
        <f t="shared" ref="AG26:AH26" si="235">N228</f>
        <v>53.333333333333336</v>
      </c>
      <c r="AH26" s="24">
        <f t="shared" si="235"/>
        <v>46.666666666666664</v>
      </c>
      <c r="AI26" s="24">
        <f t="shared" ref="AI26:AJ26" si="236">N229</f>
        <v>83.333333333333329</v>
      </c>
      <c r="AJ26" s="24">
        <f t="shared" si="236"/>
        <v>16.666666666666668</v>
      </c>
      <c r="AK26" s="24">
        <f t="shared" ref="AK26:AL26" si="237">N230</f>
        <v>66.666666666666671</v>
      </c>
      <c r="AL26" s="24">
        <f t="shared" si="237"/>
        <v>33.333333333333336</v>
      </c>
      <c r="AM26" s="24">
        <f t="shared" ref="AM26:AN26" si="238">N231</f>
        <v>38.157894736842103</v>
      </c>
      <c r="AN26" s="24">
        <f t="shared" si="238"/>
        <v>61.842105263157897</v>
      </c>
    </row>
    <row r="27" spans="2:40" ht="15.75" customHeight="1">
      <c r="B27" s="2"/>
      <c r="C27" s="2" t="s">
        <v>66</v>
      </c>
      <c r="D27" s="8">
        <v>3</v>
      </c>
      <c r="E27" s="8">
        <v>7</v>
      </c>
      <c r="F27" s="8">
        <v>1.5</v>
      </c>
      <c r="G27" s="8">
        <v>2.5</v>
      </c>
      <c r="I27" s="2"/>
      <c r="J27" s="2" t="s">
        <v>66</v>
      </c>
      <c r="K27" s="24">
        <f t="shared" ref="K27:L27" si="239">D27+F27</f>
        <v>4.5</v>
      </c>
      <c r="L27" s="24">
        <f t="shared" si="239"/>
        <v>9.5</v>
      </c>
      <c r="N27" s="24">
        <f t="shared" si="222"/>
        <v>32.142857142857146</v>
      </c>
      <c r="O27" s="24">
        <f t="shared" si="223"/>
        <v>67.857142857142861</v>
      </c>
      <c r="R27" s="56" t="s">
        <v>98</v>
      </c>
      <c r="S27" s="55"/>
      <c r="T27" s="56" t="s">
        <v>99</v>
      </c>
      <c r="U27" s="55"/>
      <c r="V27" s="56" t="s">
        <v>100</v>
      </c>
      <c r="W27" s="55"/>
      <c r="Y27" s="6">
        <v>26</v>
      </c>
      <c r="Z27" s="44" t="s">
        <v>126</v>
      </c>
      <c r="AA27" s="45">
        <f t="shared" ref="AA27:AB27" si="240">N365</f>
        <v>74.074074074074076</v>
      </c>
      <c r="AB27" s="45">
        <f t="shared" si="240"/>
        <v>25.925925925925927</v>
      </c>
      <c r="AC27" s="45">
        <f t="shared" ref="AC27:AD27" si="241">N366</f>
        <v>81.25</v>
      </c>
      <c r="AD27" s="45">
        <f t="shared" si="241"/>
        <v>18.75</v>
      </c>
      <c r="AE27" s="45">
        <f t="shared" ref="AE27:AF27" si="242">N367</f>
        <v>33.333333333333336</v>
      </c>
      <c r="AF27" s="45">
        <f t="shared" si="242"/>
        <v>66.666666666666671</v>
      </c>
      <c r="AG27" s="45">
        <f t="shared" ref="AG27:AH27" si="243">N368</f>
        <v>57.142857142857146</v>
      </c>
      <c r="AH27" s="45">
        <f t="shared" si="243"/>
        <v>42.857142857142854</v>
      </c>
      <c r="AI27" s="45">
        <f t="shared" ref="AI27:AJ27" si="244">N369</f>
        <v>100</v>
      </c>
      <c r="AJ27" s="45">
        <f t="shared" si="244"/>
        <v>0</v>
      </c>
      <c r="AK27" s="45">
        <f t="shared" ref="AK27:AL27" si="245">N370</f>
        <v>84.615384615384613</v>
      </c>
      <c r="AL27" s="45">
        <f t="shared" si="245"/>
        <v>15.384615384615385</v>
      </c>
      <c r="AM27" s="45">
        <f t="shared" ref="AM27:AN27" si="246">N371</f>
        <v>36.666666666666664</v>
      </c>
      <c r="AN27" s="45">
        <f t="shared" si="246"/>
        <v>63.333333333333336</v>
      </c>
    </row>
    <row r="28" spans="2:40" ht="15.75" customHeight="1">
      <c r="B28" s="2"/>
      <c r="C28" s="2" t="s">
        <v>65</v>
      </c>
      <c r="D28" s="8">
        <v>2</v>
      </c>
      <c r="E28" s="8">
        <v>0</v>
      </c>
      <c r="F28" s="8">
        <v>1</v>
      </c>
      <c r="G28" s="8">
        <v>0.5</v>
      </c>
      <c r="I28" s="2"/>
      <c r="J28" s="2" t="s">
        <v>65</v>
      </c>
      <c r="K28" s="24">
        <f t="shared" ref="K28:L28" si="247">D28+F28</f>
        <v>3</v>
      </c>
      <c r="L28" s="24">
        <f t="shared" si="247"/>
        <v>0.5</v>
      </c>
      <c r="N28" s="24">
        <f t="shared" si="222"/>
        <v>85.714285714285708</v>
      </c>
      <c r="O28" s="24">
        <f t="shared" si="223"/>
        <v>14.285714285714286</v>
      </c>
      <c r="R28" s="1" t="s">
        <v>3</v>
      </c>
      <c r="S28" s="1" t="s">
        <v>157</v>
      </c>
      <c r="T28" s="1" t="s">
        <v>3</v>
      </c>
      <c r="U28" s="1" t="s">
        <v>157</v>
      </c>
      <c r="V28" s="1" t="s">
        <v>3</v>
      </c>
      <c r="W28" s="1" t="s">
        <v>157</v>
      </c>
      <c r="Y28" s="6">
        <v>27</v>
      </c>
      <c r="Z28" s="44" t="s">
        <v>127</v>
      </c>
      <c r="AA28" s="45">
        <f t="shared" ref="AA28:AB28" si="248">N375</f>
        <v>58.823529411764703</v>
      </c>
      <c r="AB28" s="45">
        <f t="shared" si="248"/>
        <v>41.176470588235297</v>
      </c>
      <c r="AC28" s="45">
        <f t="shared" ref="AC28:AD28" si="249">N376</f>
        <v>72.727272727272734</v>
      </c>
      <c r="AD28" s="45">
        <f t="shared" si="249"/>
        <v>27.272727272727273</v>
      </c>
      <c r="AE28" s="45">
        <f t="shared" ref="AE28:AF28" si="250">N377</f>
        <v>100</v>
      </c>
      <c r="AF28" s="45">
        <f t="shared" si="250"/>
        <v>0</v>
      </c>
      <c r="AG28" s="45">
        <f t="shared" ref="AG28:AH28" si="251">N378</f>
        <v>50</v>
      </c>
      <c r="AH28" s="45">
        <f t="shared" si="251"/>
        <v>50</v>
      </c>
      <c r="AI28" s="45">
        <f t="shared" ref="AI28:AJ28" si="252">N379</f>
        <v>80</v>
      </c>
      <c r="AJ28" s="45">
        <f t="shared" si="252"/>
        <v>20</v>
      </c>
      <c r="AK28" s="45">
        <f t="shared" ref="AK28:AL28" si="253">N380</f>
        <v>0</v>
      </c>
      <c r="AL28" s="45">
        <f t="shared" si="253"/>
        <v>100</v>
      </c>
      <c r="AM28" s="45">
        <f t="shared" ref="AM28:AN28" si="254">N381</f>
        <v>33.333333333333336</v>
      </c>
      <c r="AN28" s="45">
        <f t="shared" si="254"/>
        <v>66.666666666666671</v>
      </c>
    </row>
    <row r="29" spans="2:40" ht="15.75" customHeight="1">
      <c r="B29" s="2"/>
      <c r="C29" s="2" t="s">
        <v>67</v>
      </c>
      <c r="D29" s="8">
        <v>2.5</v>
      </c>
      <c r="E29" s="8">
        <v>4</v>
      </c>
      <c r="F29" s="8">
        <v>0</v>
      </c>
      <c r="G29" s="8">
        <v>0</v>
      </c>
      <c r="I29" s="2"/>
      <c r="J29" s="2" t="s">
        <v>67</v>
      </c>
      <c r="K29" s="24">
        <f t="shared" ref="K29:L29" si="255">D29+F29</f>
        <v>2.5</v>
      </c>
      <c r="L29" s="24">
        <f t="shared" si="255"/>
        <v>4</v>
      </c>
      <c r="N29" s="24">
        <f t="shared" si="222"/>
        <v>38.46153846153846</v>
      </c>
      <c r="O29" s="24">
        <f t="shared" si="223"/>
        <v>61.53846153846154</v>
      </c>
      <c r="Q29" s="2" t="s">
        <v>64</v>
      </c>
      <c r="R29" s="24">
        <f t="shared" ref="R29:S29" si="256">AVERAGE(N345,N355)</f>
        <v>64.555555555555557</v>
      </c>
      <c r="S29" s="24">
        <f t="shared" si="256"/>
        <v>35.444444444444443</v>
      </c>
      <c r="T29" s="24">
        <f t="shared" ref="T29:U29" si="257">AVERAGE(N155,N165,N175,N185,N195,N205,N365,N375)</f>
        <v>64.441761526278782</v>
      </c>
      <c r="U29" s="24">
        <f t="shared" si="257"/>
        <v>35.558238473721218</v>
      </c>
      <c r="V29" s="24">
        <f t="shared" ref="V29:W29" si="258">AVERAGE(N295,N305,N315)</f>
        <v>63.483755467399043</v>
      </c>
      <c r="W29" s="24">
        <f t="shared" si="258"/>
        <v>36.516244532600957</v>
      </c>
      <c r="Y29" s="6">
        <v>28</v>
      </c>
      <c r="Z29" s="23" t="s">
        <v>128</v>
      </c>
      <c r="AA29" s="24">
        <f t="shared" ref="AA29:AB29" si="259">N235</f>
        <v>21.739130434782609</v>
      </c>
      <c r="AB29" s="24">
        <f t="shared" si="259"/>
        <v>78.260869565217391</v>
      </c>
      <c r="AC29" s="24">
        <f t="shared" ref="AC29:AD29" si="260">N236</f>
        <v>74.074074074074062</v>
      </c>
      <c r="AD29" s="24">
        <f t="shared" si="260"/>
        <v>25.92592592592592</v>
      </c>
      <c r="AE29" s="24">
        <f t="shared" ref="AE29:AF29" si="261">N237</f>
        <v>4.7619047619047619</v>
      </c>
      <c r="AF29" s="24">
        <f t="shared" si="261"/>
        <v>95.238095238095255</v>
      </c>
      <c r="AG29" s="24">
        <f t="shared" ref="AG29:AH29" si="262">N238</f>
        <v>81.25</v>
      </c>
      <c r="AH29" s="24">
        <f t="shared" si="262"/>
        <v>18.75</v>
      </c>
      <c r="AI29" s="24" t="e">
        <f t="shared" ref="AI29:AJ29" si="263">N239</f>
        <v>#DIV/0!</v>
      </c>
      <c r="AJ29" s="24" t="e">
        <f t="shared" si="263"/>
        <v>#DIV/0!</v>
      </c>
      <c r="AK29" s="24">
        <f t="shared" ref="AK29:AL29" si="264">N240</f>
        <v>49.999999999999993</v>
      </c>
      <c r="AL29" s="24">
        <f t="shared" si="264"/>
        <v>49.999999999999993</v>
      </c>
      <c r="AM29" s="24">
        <f t="shared" ref="AM29:AN29" si="265">N241</f>
        <v>41.584158415841578</v>
      </c>
      <c r="AN29" s="24">
        <f t="shared" si="265"/>
        <v>58.415841584158407</v>
      </c>
    </row>
    <row r="30" spans="2:40" ht="15.75" customHeight="1">
      <c r="B30" s="2"/>
      <c r="C30" s="2" t="s">
        <v>68</v>
      </c>
      <c r="D30" s="8">
        <v>2.5</v>
      </c>
      <c r="E30" s="8">
        <v>2</v>
      </c>
      <c r="F30" s="8">
        <v>0</v>
      </c>
      <c r="G30" s="8">
        <v>0.5</v>
      </c>
      <c r="I30" s="2"/>
      <c r="J30" s="2" t="s">
        <v>68</v>
      </c>
      <c r="K30" s="24">
        <f t="shared" ref="K30:L30" si="266">D30+F30</f>
        <v>2.5</v>
      </c>
      <c r="L30" s="24">
        <f t="shared" si="266"/>
        <v>2.5</v>
      </c>
      <c r="N30" s="24">
        <f t="shared" si="222"/>
        <v>50</v>
      </c>
      <c r="O30" s="24">
        <f t="shared" si="223"/>
        <v>50</v>
      </c>
      <c r="Q30" s="2" t="s">
        <v>63</v>
      </c>
      <c r="R30" s="24">
        <f t="shared" ref="R30:S30" si="267">AVERAGE(N346,N356)</f>
        <v>72.077922077922082</v>
      </c>
      <c r="S30" s="24">
        <f t="shared" si="267"/>
        <v>27.922077922077925</v>
      </c>
      <c r="T30" s="24">
        <f t="shared" ref="T30:U30" si="268">AVERAGE(N156,N166,N176,N186,N196,N206,N366,N376)</f>
        <v>79.119872533712496</v>
      </c>
      <c r="U30" s="24">
        <f t="shared" si="268"/>
        <v>20.880127466287512</v>
      </c>
      <c r="V30" s="24">
        <f t="shared" ref="V30:W30" si="269">AVERAGE(N296,N306,N316)</f>
        <v>86.30952380952381</v>
      </c>
      <c r="W30" s="24">
        <f t="shared" si="269"/>
        <v>13.69047619047619</v>
      </c>
      <c r="Y30" s="6">
        <v>29</v>
      </c>
      <c r="Z30" s="23" t="s">
        <v>129</v>
      </c>
      <c r="AA30" s="24">
        <f t="shared" ref="AA30:AB30" si="270">N245</f>
        <v>23.4375</v>
      </c>
      <c r="AB30" s="24">
        <f t="shared" si="270"/>
        <v>76.5625</v>
      </c>
      <c r="AC30" s="24">
        <f t="shared" ref="AC30:AD30" si="271">N246</f>
        <v>88</v>
      </c>
      <c r="AD30" s="24">
        <f t="shared" si="271"/>
        <v>12</v>
      </c>
      <c r="AE30" s="24">
        <f t="shared" ref="AE30:AF30" si="272">N247</f>
        <v>40</v>
      </c>
      <c r="AF30" s="24">
        <f t="shared" si="272"/>
        <v>60</v>
      </c>
      <c r="AG30" s="24">
        <f t="shared" ref="AG30:AH30" si="273">N248</f>
        <v>78.571428571428569</v>
      </c>
      <c r="AH30" s="24">
        <f t="shared" si="273"/>
        <v>21.428571428571427</v>
      </c>
      <c r="AI30" s="24">
        <f t="shared" ref="AI30:AJ30" si="274">N249</f>
        <v>28.571428571428573</v>
      </c>
      <c r="AJ30" s="24">
        <f t="shared" si="274"/>
        <v>71.428571428571431</v>
      </c>
      <c r="AK30" s="24">
        <f t="shared" ref="AK30:AL30" si="275">N250</f>
        <v>20</v>
      </c>
      <c r="AL30" s="24">
        <f t="shared" si="275"/>
        <v>80</v>
      </c>
      <c r="AM30" s="24">
        <f t="shared" ref="AM30:AN30" si="276">N251</f>
        <v>35.2112676056338</v>
      </c>
      <c r="AN30" s="24">
        <f t="shared" si="276"/>
        <v>64.788732394366193</v>
      </c>
    </row>
    <row r="31" spans="2:40" ht="15.75" customHeight="1">
      <c r="B31" s="2"/>
      <c r="C31" s="2" t="s">
        <v>12</v>
      </c>
      <c r="D31" s="8">
        <v>13</v>
      </c>
      <c r="E31" s="8">
        <v>12.5</v>
      </c>
      <c r="F31" s="8">
        <v>1.5</v>
      </c>
      <c r="G31" s="8">
        <v>0.5</v>
      </c>
      <c r="I31" s="2"/>
      <c r="J31" s="2" t="s">
        <v>12</v>
      </c>
      <c r="K31" s="24">
        <f t="shared" ref="K31:L31" si="277">D31+F31</f>
        <v>14.5</v>
      </c>
      <c r="L31" s="24">
        <f t="shared" si="277"/>
        <v>13</v>
      </c>
      <c r="N31" s="24">
        <f t="shared" si="222"/>
        <v>52.727272727272727</v>
      </c>
      <c r="O31" s="24">
        <f t="shared" si="223"/>
        <v>47.272727272727273</v>
      </c>
      <c r="Q31" s="2" t="s">
        <v>66</v>
      </c>
      <c r="R31" s="24">
        <f t="shared" ref="R31:S31" si="278">AVERAGE(N347,N357)</f>
        <v>87.5</v>
      </c>
      <c r="S31" s="24">
        <f t="shared" si="278"/>
        <v>12.5</v>
      </c>
      <c r="T31" s="24">
        <f t="shared" ref="T31:U31" si="279">AVERAGE(N157,N167,N177,N187,N197,N207,N367,N377)</f>
        <v>63.435921717171709</v>
      </c>
      <c r="U31" s="24">
        <f t="shared" si="279"/>
        <v>36.564078282828284</v>
      </c>
      <c r="V31" s="24">
        <f t="shared" ref="V31:W31" si="280">AVERAGE(N297,N307,N317)</f>
        <v>64.026487788097697</v>
      </c>
      <c r="W31" s="24">
        <f t="shared" si="280"/>
        <v>35.97351221190231</v>
      </c>
      <c r="Y31" s="6">
        <v>30</v>
      </c>
      <c r="Z31" s="23" t="s">
        <v>130</v>
      </c>
      <c r="AA31" s="24">
        <f t="shared" ref="AA31:AB31" si="281">N255</f>
        <v>26.229508196721309</v>
      </c>
      <c r="AB31" s="24">
        <f t="shared" si="281"/>
        <v>73.770491803278688</v>
      </c>
      <c r="AC31" s="24">
        <f t="shared" ref="AC31:AD31" si="282">N256</f>
        <v>85.714285714285722</v>
      </c>
      <c r="AD31" s="24">
        <f t="shared" si="282"/>
        <v>14.285714285714283</v>
      </c>
      <c r="AE31" s="24">
        <f t="shared" ref="AE31:AF31" si="283">N257</f>
        <v>30.769230769230766</v>
      </c>
      <c r="AF31" s="24">
        <f t="shared" si="283"/>
        <v>69.230769230769226</v>
      </c>
      <c r="AG31" s="24">
        <f t="shared" ref="AG31:AH31" si="284">N258</f>
        <v>83.333333333333329</v>
      </c>
      <c r="AH31" s="24">
        <f t="shared" si="284"/>
        <v>16.666666666666668</v>
      </c>
      <c r="AI31" s="24">
        <f t="shared" ref="AI31:AJ31" si="285">N259</f>
        <v>50</v>
      </c>
      <c r="AJ31" s="24">
        <f t="shared" si="285"/>
        <v>50</v>
      </c>
      <c r="AK31" s="24">
        <f t="shared" ref="AK31:AL31" si="286">N260</f>
        <v>49.999999999999993</v>
      </c>
      <c r="AL31" s="24">
        <f t="shared" si="286"/>
        <v>49.999999999999993</v>
      </c>
      <c r="AM31" s="24">
        <f t="shared" ref="AM31:AN31" si="287">N261</f>
        <v>57.575757575757571</v>
      </c>
      <c r="AN31" s="24">
        <f t="shared" si="287"/>
        <v>42.424242424242436</v>
      </c>
    </row>
    <row r="32" spans="2:40" ht="15.75" customHeight="1">
      <c r="Q32" s="2" t="s">
        <v>65</v>
      </c>
      <c r="R32" s="24">
        <f t="shared" ref="R32:S32" si="288">AVERAGE(N348,N358)</f>
        <v>100</v>
      </c>
      <c r="S32" s="24">
        <f t="shared" si="288"/>
        <v>0</v>
      </c>
      <c r="T32" s="24" t="e">
        <f t="shared" ref="T32:U32" si="289">AVERAGE(N158,N168,N178,N188,N198,N208,N368,N378)</f>
        <v>#DIV/0!</v>
      </c>
      <c r="U32" s="24" t="e">
        <f t="shared" si="289"/>
        <v>#DIV/0!</v>
      </c>
      <c r="V32" s="24">
        <f t="shared" ref="V32:W32" si="290">AVERAGE(N298,N308,N318)</f>
        <v>65.277777777777786</v>
      </c>
      <c r="W32" s="24">
        <f t="shared" si="290"/>
        <v>34.722222222222221</v>
      </c>
      <c r="Y32" s="6">
        <v>31</v>
      </c>
      <c r="Z32" s="23" t="s">
        <v>131</v>
      </c>
      <c r="AA32" s="24">
        <f t="shared" ref="AA32:AB32" si="291">N265</f>
        <v>31.03448275862069</v>
      </c>
      <c r="AB32" s="24">
        <f t="shared" si="291"/>
        <v>68.965517241379317</v>
      </c>
      <c r="AC32" s="24">
        <f t="shared" ref="AC32:AD32" si="292">N266</f>
        <v>69.230769230769226</v>
      </c>
      <c r="AD32" s="24">
        <f t="shared" si="292"/>
        <v>30.76923076923077</v>
      </c>
      <c r="AE32" s="24">
        <f t="shared" ref="AE32:AF32" si="293">N267</f>
        <v>31.25</v>
      </c>
      <c r="AF32" s="24">
        <f t="shared" si="293"/>
        <v>68.75</v>
      </c>
      <c r="AG32" s="24">
        <f t="shared" ref="AG32:AH32" si="294">N268</f>
        <v>61.53846153846154</v>
      </c>
      <c r="AH32" s="24">
        <f t="shared" si="294"/>
        <v>38.46153846153846</v>
      </c>
      <c r="AI32" s="24">
        <f t="shared" ref="AI32:AJ32" si="295">N269</f>
        <v>50</v>
      </c>
      <c r="AJ32" s="24">
        <f t="shared" si="295"/>
        <v>50</v>
      </c>
      <c r="AK32" s="24">
        <f t="shared" ref="AK32:AL32" si="296">N270</f>
        <v>80</v>
      </c>
      <c r="AL32" s="24">
        <f t="shared" si="296"/>
        <v>20</v>
      </c>
      <c r="AM32" s="24">
        <f t="shared" ref="AM32:AN32" si="297">N271</f>
        <v>40</v>
      </c>
      <c r="AN32" s="24">
        <f t="shared" si="297"/>
        <v>60</v>
      </c>
    </row>
    <row r="33" spans="2:40" ht="15.75" customHeight="1">
      <c r="B33" s="1"/>
      <c r="C33" s="1"/>
      <c r="D33" s="1" t="s">
        <v>0</v>
      </c>
      <c r="E33" s="1"/>
      <c r="F33" s="1" t="s">
        <v>1</v>
      </c>
      <c r="G33" s="1"/>
      <c r="I33" s="1"/>
      <c r="J33" s="1"/>
      <c r="Q33" s="2" t="s">
        <v>67</v>
      </c>
      <c r="R33" s="24">
        <f t="shared" ref="R33:S33" si="298">AVERAGE(N349,N359)</f>
        <v>50</v>
      </c>
      <c r="S33" s="24">
        <f t="shared" si="298"/>
        <v>50</v>
      </c>
      <c r="T33" s="24">
        <f t="shared" ref="T33:U33" si="299">AVERAGE(N159,N169,N179,N189,N199,N209,N369,N379)</f>
        <v>87.367246240601503</v>
      </c>
      <c r="U33" s="24">
        <f t="shared" si="299"/>
        <v>12.632753759398497</v>
      </c>
      <c r="V33" s="24">
        <f t="shared" ref="V33:W33" si="300">AVERAGE(N299,N309,N319)</f>
        <v>88.8888888888889</v>
      </c>
      <c r="W33" s="24">
        <f t="shared" si="300"/>
        <v>11.111111111111112</v>
      </c>
      <c r="Y33" s="6">
        <v>32</v>
      </c>
      <c r="Z33" s="23" t="s">
        <v>132</v>
      </c>
      <c r="AA33" s="24">
        <f t="shared" ref="AA33:AB33" si="301">N275</f>
        <v>23.749999999999996</v>
      </c>
      <c r="AB33" s="24">
        <f t="shared" si="301"/>
        <v>76.249999999999986</v>
      </c>
      <c r="AC33" s="24">
        <f t="shared" ref="AC33:AD33" si="302">N276</f>
        <v>69.026548672566364</v>
      </c>
      <c r="AD33" s="24">
        <f t="shared" si="302"/>
        <v>30.973451327433633</v>
      </c>
      <c r="AE33" s="24">
        <f t="shared" ref="AE33:AF33" si="303">N277</f>
        <v>47.619047619047628</v>
      </c>
      <c r="AF33" s="24">
        <f t="shared" si="303"/>
        <v>52.380952380952372</v>
      </c>
      <c r="AG33" s="24">
        <f t="shared" ref="AG33:AH33" si="304">N278</f>
        <v>61.538461538461533</v>
      </c>
      <c r="AH33" s="24">
        <f t="shared" si="304"/>
        <v>38.461538461538467</v>
      </c>
      <c r="AI33" s="24">
        <f t="shared" ref="AI33:AJ33" si="305">N279</f>
        <v>57.142857142857146</v>
      </c>
      <c r="AJ33" s="24">
        <f t="shared" si="305"/>
        <v>42.857142857142854</v>
      </c>
      <c r="AK33" s="24">
        <f t="shared" ref="AK33:AL33" si="306">N280</f>
        <v>57.142857142857139</v>
      </c>
      <c r="AL33" s="24">
        <f t="shared" si="306"/>
        <v>42.857142857142861</v>
      </c>
      <c r="AM33" s="24">
        <f t="shared" ref="AM33:AN33" si="307">N281</f>
        <v>47.058823529411761</v>
      </c>
      <c r="AN33" s="24">
        <f t="shared" si="307"/>
        <v>52.941176470588232</v>
      </c>
    </row>
    <row r="34" spans="2:40" ht="15.75" customHeight="1">
      <c r="B34" s="1" t="s">
        <v>2</v>
      </c>
      <c r="C34" s="1"/>
      <c r="D34" s="1" t="s">
        <v>3</v>
      </c>
      <c r="E34" s="1" t="s">
        <v>4</v>
      </c>
      <c r="F34" s="1" t="s">
        <v>3</v>
      </c>
      <c r="G34" s="1" t="s">
        <v>4</v>
      </c>
      <c r="I34" s="1" t="s">
        <v>2</v>
      </c>
      <c r="J34" s="1"/>
      <c r="K34" s="1" t="s">
        <v>3</v>
      </c>
      <c r="L34" s="1" t="s">
        <v>157</v>
      </c>
      <c r="N34" s="1" t="s">
        <v>3</v>
      </c>
      <c r="O34" s="1" t="s">
        <v>157</v>
      </c>
      <c r="Q34" s="2" t="s">
        <v>68</v>
      </c>
      <c r="R34" s="24">
        <f t="shared" ref="R34:S34" si="308">AVERAGE(N350,N360)</f>
        <v>83.333333333333343</v>
      </c>
      <c r="S34" s="24">
        <f t="shared" si="308"/>
        <v>16.666666666666668</v>
      </c>
      <c r="T34" s="24">
        <f t="shared" ref="T34:U34" si="309">AVERAGE(N160,N170,N180,N190,N200,N210,N370,N380)</f>
        <v>70.993589743589752</v>
      </c>
      <c r="U34" s="24">
        <f t="shared" si="309"/>
        <v>29.006410256410259</v>
      </c>
      <c r="V34" s="24">
        <f t="shared" ref="V34:W34" si="310">AVERAGE(N300,N310,N320)</f>
        <v>80.238095238095241</v>
      </c>
      <c r="W34" s="24">
        <f t="shared" si="310"/>
        <v>19.761904761904763</v>
      </c>
      <c r="Y34" s="6">
        <v>33</v>
      </c>
      <c r="Z34" s="23" t="s">
        <v>133</v>
      </c>
      <c r="AA34" s="24">
        <f t="shared" ref="AA34:AB34" si="311">N285</f>
        <v>35.714285714285715</v>
      </c>
      <c r="AB34" s="24">
        <f t="shared" si="311"/>
        <v>64.285714285714292</v>
      </c>
      <c r="AC34" s="24">
        <f t="shared" ref="AC34:AD34" si="312">N286</f>
        <v>87.5</v>
      </c>
      <c r="AD34" s="24">
        <f t="shared" si="312"/>
        <v>12.5</v>
      </c>
      <c r="AE34" s="24">
        <f t="shared" ref="AE34:AF34" si="313">N287</f>
        <v>0</v>
      </c>
      <c r="AF34" s="24">
        <f t="shared" si="313"/>
        <v>100</v>
      </c>
      <c r="AG34" s="24">
        <f t="shared" ref="AG34:AH34" si="314">N288</f>
        <v>57.142857142857146</v>
      </c>
      <c r="AH34" s="24">
        <f t="shared" si="314"/>
        <v>42.857142857142854</v>
      </c>
      <c r="AI34" s="24" t="e">
        <f t="shared" ref="AI34:AJ34" si="315">N289</f>
        <v>#DIV/0!</v>
      </c>
      <c r="AJ34" s="24" t="e">
        <f t="shared" si="315"/>
        <v>#DIV/0!</v>
      </c>
      <c r="AK34" s="24">
        <f t="shared" ref="AK34:AL34" si="316">N290</f>
        <v>100</v>
      </c>
      <c r="AL34" s="24">
        <f t="shared" si="316"/>
        <v>0</v>
      </c>
      <c r="AM34" s="24">
        <f t="shared" ref="AM34:AN34" si="317">N291</f>
        <v>45.454545454545453</v>
      </c>
      <c r="AN34" s="24">
        <f t="shared" si="317"/>
        <v>54.545454545454547</v>
      </c>
    </row>
    <row r="35" spans="2:40" ht="15.75" customHeight="1">
      <c r="B35" s="9" t="s">
        <v>5</v>
      </c>
      <c r="C35" s="2" t="s">
        <v>64</v>
      </c>
      <c r="D35" s="8">
        <v>12.5</v>
      </c>
      <c r="E35" s="8">
        <v>19</v>
      </c>
      <c r="F35" s="8">
        <v>7.5</v>
      </c>
      <c r="G35" s="8">
        <v>5</v>
      </c>
      <c r="I35" s="9" t="s">
        <v>5</v>
      </c>
      <c r="J35" s="2" t="s">
        <v>64</v>
      </c>
      <c r="K35" s="24">
        <f t="shared" ref="K35:L35" si="318">D35+F35</f>
        <v>20</v>
      </c>
      <c r="L35" s="24">
        <f t="shared" si="318"/>
        <v>24</v>
      </c>
      <c r="N35" s="24">
        <f t="shared" ref="N35:N41" si="319">K35*100/(L35+K35)</f>
        <v>45.454545454545453</v>
      </c>
      <c r="O35" s="24">
        <f t="shared" ref="O35:O41" si="320">L35*100/(K35+L35)</f>
        <v>54.545454545454547</v>
      </c>
      <c r="Q35" s="2" t="s">
        <v>12</v>
      </c>
      <c r="R35" s="24">
        <f t="shared" ref="R35:S35" si="321">AVERAGE(N351,N361)</f>
        <v>51.19047619047619</v>
      </c>
      <c r="S35" s="24">
        <f t="shared" si="321"/>
        <v>48.80952380952381</v>
      </c>
      <c r="T35" s="24">
        <f t="shared" ref="T35:U35" si="322">AVERAGE(N161,N171,N181,N191,N201,N211,N371,N381)</f>
        <v>38.793823274881916</v>
      </c>
      <c r="U35" s="24">
        <f t="shared" si="322"/>
        <v>61.206176725118084</v>
      </c>
      <c r="V35" s="24">
        <f t="shared" ref="V35:W35" si="323">AVERAGE(N301,N311,N321)</f>
        <v>40.571256038647341</v>
      </c>
      <c r="W35" s="24">
        <f t="shared" si="323"/>
        <v>59.428743961352659</v>
      </c>
      <c r="Y35" s="6">
        <v>34</v>
      </c>
      <c r="Z35" s="29" t="s">
        <v>134</v>
      </c>
      <c r="AA35" s="24">
        <f t="shared" ref="AA35:AB35" si="324">N295</f>
        <v>53.982300884955755</v>
      </c>
      <c r="AB35" s="24">
        <f t="shared" si="324"/>
        <v>46.017699115044245</v>
      </c>
      <c r="AC35" s="24">
        <f t="shared" ref="AC35:AD35" si="325">N296</f>
        <v>71.428571428571431</v>
      </c>
      <c r="AD35" s="24">
        <f t="shared" si="325"/>
        <v>28.571428571428573</v>
      </c>
      <c r="AE35" s="24">
        <f t="shared" ref="AE35:AF35" si="326">N297</f>
        <v>70.588235294117652</v>
      </c>
      <c r="AF35" s="24">
        <f t="shared" si="326"/>
        <v>29.411764705882351</v>
      </c>
      <c r="AG35" s="24">
        <f t="shared" ref="AG35:AH35" si="327">N298</f>
        <v>62.5</v>
      </c>
      <c r="AH35" s="24">
        <f t="shared" si="327"/>
        <v>37.5</v>
      </c>
      <c r="AI35" s="24">
        <f t="shared" ref="AI35:AJ35" si="328">N299</f>
        <v>100</v>
      </c>
      <c r="AJ35" s="24">
        <f t="shared" si="328"/>
        <v>0</v>
      </c>
      <c r="AK35" s="24">
        <f t="shared" ref="AK35:AL35" si="329">N300</f>
        <v>80</v>
      </c>
      <c r="AL35" s="24">
        <f t="shared" si="329"/>
        <v>20</v>
      </c>
      <c r="AM35" s="24">
        <f t="shared" ref="AM35:AN35" si="330">N301</f>
        <v>39.130434782608695</v>
      </c>
      <c r="AN35" s="24">
        <f t="shared" si="330"/>
        <v>60.869565217391305</v>
      </c>
    </row>
    <row r="36" spans="2:40" ht="15.75" customHeight="1">
      <c r="B36" s="2"/>
      <c r="C36" s="2" t="s">
        <v>63</v>
      </c>
      <c r="D36" s="8">
        <v>3</v>
      </c>
      <c r="E36" s="8">
        <v>1.5</v>
      </c>
      <c r="F36" s="8">
        <v>0.5</v>
      </c>
      <c r="G36" s="8">
        <v>0</v>
      </c>
      <c r="I36" s="2"/>
      <c r="J36" s="2" t="s">
        <v>63</v>
      </c>
      <c r="K36" s="24">
        <f t="shared" ref="K36:L36" si="331">D36+F36</f>
        <v>3.5</v>
      </c>
      <c r="L36" s="24">
        <f t="shared" si="331"/>
        <v>1.5</v>
      </c>
      <c r="N36" s="24">
        <f t="shared" si="319"/>
        <v>70</v>
      </c>
      <c r="O36" s="24">
        <f t="shared" si="320"/>
        <v>30</v>
      </c>
      <c r="Y36" s="6">
        <v>35</v>
      </c>
      <c r="Z36" s="29" t="s">
        <v>135</v>
      </c>
      <c r="AA36" s="24">
        <f t="shared" ref="AA36:AB36" si="332">N305</f>
        <v>74.400000000000006</v>
      </c>
      <c r="AB36" s="24">
        <f t="shared" si="332"/>
        <v>25.6</v>
      </c>
      <c r="AC36" s="24">
        <f t="shared" ref="AC36:AD36" si="333">N306</f>
        <v>100</v>
      </c>
      <c r="AD36" s="24">
        <f t="shared" si="333"/>
        <v>0</v>
      </c>
      <c r="AE36" s="24">
        <f t="shared" ref="AE36:AF36" si="334">N307</f>
        <v>63.157894736842103</v>
      </c>
      <c r="AF36" s="24">
        <f t="shared" si="334"/>
        <v>36.842105263157897</v>
      </c>
      <c r="AG36" s="24">
        <f t="shared" ref="AG36:AH36" si="335">N308</f>
        <v>100</v>
      </c>
      <c r="AH36" s="24">
        <f t="shared" si="335"/>
        <v>0</v>
      </c>
      <c r="AI36" s="24">
        <f t="shared" ref="AI36:AJ36" si="336">N309</f>
        <v>66.666666666666671</v>
      </c>
      <c r="AJ36" s="24">
        <f t="shared" si="336"/>
        <v>33.333333333333336</v>
      </c>
      <c r="AK36" s="24">
        <f t="shared" ref="AK36:AL36" si="337">N310</f>
        <v>85.714285714285708</v>
      </c>
      <c r="AL36" s="24">
        <f t="shared" si="337"/>
        <v>14.285714285714286</v>
      </c>
      <c r="AM36" s="24">
        <f t="shared" ref="AM36:AN36" si="338">N311</f>
        <v>41.25</v>
      </c>
      <c r="AN36" s="24">
        <f t="shared" si="338"/>
        <v>58.75</v>
      </c>
    </row>
    <row r="37" spans="2:40" ht="15.75" customHeight="1">
      <c r="B37" s="2"/>
      <c r="C37" s="2" t="s">
        <v>66</v>
      </c>
      <c r="D37" s="8">
        <v>7</v>
      </c>
      <c r="E37" s="8">
        <v>8.5</v>
      </c>
      <c r="F37" s="8">
        <v>0.5</v>
      </c>
      <c r="G37" s="8">
        <v>0.5</v>
      </c>
      <c r="I37" s="2"/>
      <c r="J37" s="2" t="s">
        <v>66</v>
      </c>
      <c r="K37" s="24">
        <f t="shared" ref="K37:L37" si="339">D37+F37</f>
        <v>7.5</v>
      </c>
      <c r="L37" s="24">
        <f t="shared" si="339"/>
        <v>9</v>
      </c>
      <c r="N37" s="24">
        <f t="shared" si="319"/>
        <v>45.454545454545453</v>
      </c>
      <c r="O37" s="24">
        <f t="shared" si="320"/>
        <v>54.545454545454547</v>
      </c>
      <c r="Q37" s="31" t="s">
        <v>69</v>
      </c>
      <c r="R37" s="32"/>
      <c r="S37" s="32"/>
      <c r="T37" s="32"/>
      <c r="U37" s="32"/>
      <c r="V37" s="32"/>
      <c r="W37" s="32"/>
      <c r="Y37" s="6">
        <v>36</v>
      </c>
      <c r="Z37" s="29" t="s">
        <v>136</v>
      </c>
      <c r="AA37" s="24">
        <f t="shared" ref="AA37:AB37" si="340">N315</f>
        <v>62.068965517241381</v>
      </c>
      <c r="AB37" s="24">
        <f t="shared" si="340"/>
        <v>37.931034482758619</v>
      </c>
      <c r="AC37" s="24">
        <f t="shared" ref="AC37:AD37" si="341">N316</f>
        <v>87.5</v>
      </c>
      <c r="AD37" s="24">
        <f t="shared" si="341"/>
        <v>12.5</v>
      </c>
      <c r="AE37" s="24">
        <f t="shared" ref="AE37:AF37" si="342">N317</f>
        <v>58.333333333333336</v>
      </c>
      <c r="AF37" s="24">
        <f t="shared" si="342"/>
        <v>41.666666666666664</v>
      </c>
      <c r="AG37" s="24">
        <f t="shared" ref="AG37:AH37" si="343">N318</f>
        <v>33.333333333333336</v>
      </c>
      <c r="AH37" s="24">
        <f t="shared" si="343"/>
        <v>66.666666666666671</v>
      </c>
      <c r="AI37" s="24">
        <f t="shared" ref="AI37:AJ37" si="344">N319</f>
        <v>100</v>
      </c>
      <c r="AJ37" s="24">
        <f t="shared" si="344"/>
        <v>0</v>
      </c>
      <c r="AK37" s="24">
        <f t="shared" ref="AK37:AL37" si="345">N320</f>
        <v>75</v>
      </c>
      <c r="AL37" s="24">
        <f t="shared" si="345"/>
        <v>25</v>
      </c>
      <c r="AM37" s="24">
        <f t="shared" ref="AM37:AN37" si="346">N321</f>
        <v>41.333333333333336</v>
      </c>
      <c r="AN37" s="24">
        <f t="shared" si="346"/>
        <v>58.666666666666664</v>
      </c>
    </row>
    <row r="38" spans="2:40" ht="15.75" customHeight="1">
      <c r="B38" s="2"/>
      <c r="C38" s="2" t="s">
        <v>65</v>
      </c>
      <c r="D38" s="8">
        <v>2.5</v>
      </c>
      <c r="E38" s="8">
        <v>0</v>
      </c>
      <c r="F38" s="8">
        <v>0</v>
      </c>
      <c r="G38" s="8">
        <v>0</v>
      </c>
      <c r="I38" s="2"/>
      <c r="J38" s="2" t="s">
        <v>65</v>
      </c>
      <c r="K38" s="24">
        <f t="shared" ref="K38:L38" si="347">D38+F38</f>
        <v>2.5</v>
      </c>
      <c r="L38" s="24">
        <f t="shared" si="347"/>
        <v>0</v>
      </c>
      <c r="N38" s="24">
        <f t="shared" si="319"/>
        <v>100</v>
      </c>
      <c r="O38" s="24">
        <f t="shared" si="320"/>
        <v>0</v>
      </c>
      <c r="R38" s="56" t="s">
        <v>98</v>
      </c>
      <c r="S38" s="55"/>
      <c r="T38" s="56" t="s">
        <v>99</v>
      </c>
      <c r="U38" s="55"/>
      <c r="V38" s="56" t="s">
        <v>100</v>
      </c>
      <c r="W38" s="55"/>
      <c r="Y38" s="6">
        <v>37</v>
      </c>
      <c r="Z38" s="26" t="s">
        <v>137</v>
      </c>
      <c r="AA38" s="24">
        <f t="shared" ref="AA38:AB38" si="348">N325</f>
        <v>53.333333333333336</v>
      </c>
      <c r="AB38" s="24">
        <f t="shared" si="348"/>
        <v>46.666666666666664</v>
      </c>
      <c r="AC38" s="24">
        <f t="shared" ref="AC38:AD38" si="349">N326</f>
        <v>65.384615384615387</v>
      </c>
      <c r="AD38" s="24">
        <f t="shared" si="349"/>
        <v>34.615384615384613</v>
      </c>
      <c r="AE38" s="24">
        <f t="shared" ref="AE38:AF38" si="350">N327</f>
        <v>42.857142857142854</v>
      </c>
      <c r="AF38" s="24">
        <f t="shared" si="350"/>
        <v>57.142857142857146</v>
      </c>
      <c r="AG38" s="24">
        <f t="shared" ref="AG38:AH38" si="351">N328</f>
        <v>72.222222222222229</v>
      </c>
      <c r="AH38" s="24">
        <f t="shared" si="351"/>
        <v>27.777777777777779</v>
      </c>
      <c r="AI38" s="24">
        <f t="shared" ref="AI38:AJ38" si="352">N329</f>
        <v>100</v>
      </c>
      <c r="AJ38" s="24">
        <f t="shared" si="352"/>
        <v>0</v>
      </c>
      <c r="AK38" s="24">
        <f t="shared" ref="AK38:AL38" si="353">N330</f>
        <v>100</v>
      </c>
      <c r="AL38" s="24">
        <f t="shared" si="353"/>
        <v>0</v>
      </c>
      <c r="AM38" s="24">
        <f t="shared" ref="AM38:AN38" si="354">N331</f>
        <v>52.830188679245282</v>
      </c>
      <c r="AN38" s="24">
        <f t="shared" si="354"/>
        <v>47.169811320754718</v>
      </c>
    </row>
    <row r="39" spans="2:40" ht="15.75" customHeight="1">
      <c r="B39" s="2"/>
      <c r="C39" s="2" t="s">
        <v>67</v>
      </c>
      <c r="D39" s="8">
        <v>1.5</v>
      </c>
      <c r="E39" s="8">
        <v>0.5</v>
      </c>
      <c r="F39" s="8">
        <v>0</v>
      </c>
      <c r="G39" s="8">
        <v>0</v>
      </c>
      <c r="I39" s="2"/>
      <c r="J39" s="2" t="s">
        <v>67</v>
      </c>
      <c r="K39" s="24">
        <f t="shared" ref="K39:L39" si="355">D39+F39</f>
        <v>1.5</v>
      </c>
      <c r="L39" s="24">
        <f t="shared" si="355"/>
        <v>0.5</v>
      </c>
      <c r="N39" s="24">
        <f t="shared" si="319"/>
        <v>75</v>
      </c>
      <c r="O39" s="24">
        <f t="shared" si="320"/>
        <v>25</v>
      </c>
      <c r="R39" s="1" t="s">
        <v>3</v>
      </c>
      <c r="S39" s="1" t="s">
        <v>157</v>
      </c>
      <c r="T39" s="1" t="s">
        <v>3</v>
      </c>
      <c r="U39" s="1" t="s">
        <v>157</v>
      </c>
      <c r="V39" s="1" t="s">
        <v>3</v>
      </c>
      <c r="W39" s="1" t="s">
        <v>157</v>
      </c>
      <c r="Y39" s="30">
        <v>38</v>
      </c>
      <c r="Z39" s="26" t="s">
        <v>138</v>
      </c>
      <c r="AA39" s="24">
        <f t="shared" ref="AA39:AB39" si="356">N335</f>
        <v>50.442477876106196</v>
      </c>
      <c r="AB39" s="24">
        <f t="shared" si="356"/>
        <v>49.557522123893804</v>
      </c>
      <c r="AC39" s="24">
        <f t="shared" ref="AC39:AD39" si="357">N336</f>
        <v>50</v>
      </c>
      <c r="AD39" s="24">
        <f t="shared" si="357"/>
        <v>50</v>
      </c>
      <c r="AE39" s="24">
        <f t="shared" ref="AE39:AF39" si="358">N337</f>
        <v>72.41379310344827</v>
      </c>
      <c r="AF39" s="24">
        <f t="shared" si="358"/>
        <v>27.586206896551722</v>
      </c>
      <c r="AG39" s="24">
        <f t="shared" ref="AG39:AH39" si="359">N338</f>
        <v>75</v>
      </c>
      <c r="AH39" s="24">
        <f t="shared" si="359"/>
        <v>25</v>
      </c>
      <c r="AI39" s="24">
        <f t="shared" ref="AI39:AJ39" si="360">N339</f>
        <v>75</v>
      </c>
      <c r="AJ39" s="24">
        <f t="shared" si="360"/>
        <v>25</v>
      </c>
      <c r="AK39" s="24">
        <f t="shared" ref="AK39:AL39" si="361">N340</f>
        <v>60</v>
      </c>
      <c r="AL39" s="24">
        <f t="shared" si="361"/>
        <v>40</v>
      </c>
      <c r="AM39" s="24">
        <f t="shared" ref="AM39:AN39" si="362">N341</f>
        <v>37.096774193548384</v>
      </c>
      <c r="AN39" s="24">
        <f t="shared" si="362"/>
        <v>62.903225806451616</v>
      </c>
    </row>
    <row r="40" spans="2:40" ht="15.75" customHeight="1">
      <c r="B40" s="2"/>
      <c r="C40" s="2" t="s">
        <v>68</v>
      </c>
      <c r="D40" s="8">
        <v>1</v>
      </c>
      <c r="E40" s="8">
        <v>0</v>
      </c>
      <c r="F40" s="8">
        <v>1</v>
      </c>
      <c r="G40" s="8">
        <v>0</v>
      </c>
      <c r="I40" s="2"/>
      <c r="J40" s="2" t="s">
        <v>68</v>
      </c>
      <c r="K40" s="24">
        <f t="shared" ref="K40:L40" si="363">D40+F40</f>
        <v>2</v>
      </c>
      <c r="L40" s="24">
        <f t="shared" si="363"/>
        <v>0</v>
      </c>
      <c r="N40" s="24">
        <f t="shared" si="319"/>
        <v>100</v>
      </c>
      <c r="O40" s="24">
        <f t="shared" si="320"/>
        <v>0</v>
      </c>
      <c r="Q40" s="2" t="s">
        <v>64</v>
      </c>
      <c r="R40" s="24">
        <f t="shared" ref="R40:S40" si="364">AVERAGE(N35,N45,N55,N65,N75,N95,N105)</f>
        <v>49.557686191054657</v>
      </c>
      <c r="S40" s="24">
        <f t="shared" si="364"/>
        <v>50.442313808945336</v>
      </c>
      <c r="T40" s="24">
        <f t="shared" ref="T40:U40" si="365">AVERAGE(N145,N215,N225)</f>
        <v>49.831751683923642</v>
      </c>
      <c r="U40" s="24">
        <f t="shared" si="365"/>
        <v>50.168248316076358</v>
      </c>
      <c r="V40" s="24">
        <f t="shared" ref="V40:W40" si="366">AVERAGE(N325,N335)</f>
        <v>51.887905604719762</v>
      </c>
      <c r="W40" s="24">
        <f t="shared" si="366"/>
        <v>48.112094395280238</v>
      </c>
    </row>
    <row r="41" spans="2:40" ht="15.75" customHeight="1">
      <c r="B41" s="2"/>
      <c r="C41" s="2" t="s">
        <v>12</v>
      </c>
      <c r="D41" s="8">
        <v>16</v>
      </c>
      <c r="E41" s="8">
        <v>14.5</v>
      </c>
      <c r="F41" s="8">
        <v>0.5</v>
      </c>
      <c r="G41" s="8">
        <v>1.5</v>
      </c>
      <c r="I41" s="2"/>
      <c r="J41" s="2" t="s">
        <v>12</v>
      </c>
      <c r="K41" s="24">
        <f t="shared" ref="K41:L41" si="367">D41+F41</f>
        <v>16.5</v>
      </c>
      <c r="L41" s="24">
        <f t="shared" si="367"/>
        <v>16</v>
      </c>
      <c r="N41" s="24">
        <f t="shared" si="319"/>
        <v>50.769230769230766</v>
      </c>
      <c r="O41" s="24">
        <f t="shared" si="320"/>
        <v>49.230769230769234</v>
      </c>
      <c r="Q41" s="2" t="s">
        <v>63</v>
      </c>
      <c r="R41" s="24">
        <f t="shared" ref="R41:S41" si="368">AVERAGE(N36,N46,N56,N66,N76,N96,N106)</f>
        <v>74.184373978424318</v>
      </c>
      <c r="S41" s="24">
        <f t="shared" si="368"/>
        <v>25.815626021575678</v>
      </c>
      <c r="T41" s="24">
        <f t="shared" ref="T41:U41" si="369">AVERAGE(N146,N216,N226)</f>
        <v>75.217673814165039</v>
      </c>
      <c r="U41" s="24">
        <f t="shared" si="369"/>
        <v>24.782326185834961</v>
      </c>
      <c r="V41" s="24">
        <f t="shared" ref="V41:W41" si="370">AVERAGE(N326,N336)</f>
        <v>57.692307692307693</v>
      </c>
      <c r="W41" s="24">
        <f t="shared" si="370"/>
        <v>42.307692307692307</v>
      </c>
    </row>
    <row r="42" spans="2:40" ht="15.75" customHeight="1">
      <c r="Q42" s="2" t="s">
        <v>66</v>
      </c>
      <c r="R42" s="24">
        <f t="shared" ref="R42:S42" si="371">AVERAGE(N37,N47,N57,N67,N77,N97,N107)</f>
        <v>42.665314093885527</v>
      </c>
      <c r="S42" s="24">
        <f t="shared" si="371"/>
        <v>57.33468590611448</v>
      </c>
      <c r="T42" s="24">
        <f t="shared" ref="T42:U42" si="372">AVERAGE(N147,N217,N227)</f>
        <v>52.938365981844242</v>
      </c>
      <c r="U42" s="24">
        <f t="shared" si="372"/>
        <v>47.061634018155758</v>
      </c>
      <c r="V42" s="24">
        <f t="shared" ref="V42:W42" si="373">AVERAGE(N327,N337)</f>
        <v>57.635467980295559</v>
      </c>
      <c r="W42" s="24">
        <f t="shared" si="373"/>
        <v>42.364532019704434</v>
      </c>
    </row>
    <row r="43" spans="2:40" ht="15.75" customHeight="1">
      <c r="B43" s="1"/>
      <c r="C43" s="1"/>
      <c r="D43" s="1" t="s">
        <v>0</v>
      </c>
      <c r="E43" s="1"/>
      <c r="F43" s="1" t="s">
        <v>1</v>
      </c>
      <c r="G43" s="1"/>
      <c r="I43" s="1"/>
      <c r="J43" s="1"/>
      <c r="Q43" s="2" t="s">
        <v>65</v>
      </c>
      <c r="R43" s="24" t="e">
        <f t="shared" ref="R43:S43" si="374">AVERAGE(N38,N48,N58,N68,N78,N98,N108)</f>
        <v>#DIV/0!</v>
      </c>
      <c r="S43" s="24" t="e">
        <f t="shared" si="374"/>
        <v>#DIV/0!</v>
      </c>
      <c r="T43" s="24">
        <f t="shared" ref="T43:U43" si="375">AVERAGE(N148,N218,N228)</f>
        <v>64.73290598290599</v>
      </c>
      <c r="U43" s="24">
        <f t="shared" si="375"/>
        <v>35.267094017094017</v>
      </c>
      <c r="V43" s="24">
        <f t="shared" ref="V43:W43" si="376">AVERAGE(N328,N338)</f>
        <v>73.611111111111114</v>
      </c>
      <c r="W43" s="24">
        <f t="shared" si="376"/>
        <v>26.388888888888889</v>
      </c>
    </row>
    <row r="44" spans="2:40" ht="15.75" customHeight="1">
      <c r="B44" s="1" t="s">
        <v>2</v>
      </c>
      <c r="C44" s="1"/>
      <c r="D44" s="1" t="s">
        <v>3</v>
      </c>
      <c r="E44" s="1" t="s">
        <v>4</v>
      </c>
      <c r="F44" s="1" t="s">
        <v>3</v>
      </c>
      <c r="G44" s="1" t="s">
        <v>4</v>
      </c>
      <c r="I44" s="1" t="s">
        <v>2</v>
      </c>
      <c r="J44" s="1"/>
      <c r="K44" s="1" t="s">
        <v>3</v>
      </c>
      <c r="L44" s="1" t="s">
        <v>157</v>
      </c>
      <c r="N44" s="1" t="s">
        <v>3</v>
      </c>
      <c r="O44" s="1" t="s">
        <v>157</v>
      </c>
      <c r="Q44" s="2" t="s">
        <v>67</v>
      </c>
      <c r="R44" s="24">
        <f t="shared" ref="R44:S44" si="377">AVERAGE(N39,N49,N59,N69,N79,N99,N109)</f>
        <v>62.866300366300372</v>
      </c>
      <c r="S44" s="24">
        <f t="shared" si="377"/>
        <v>37.133699633699628</v>
      </c>
      <c r="T44" s="24">
        <f t="shared" ref="T44:U44" si="378">AVERAGE(N149,N219,N229)</f>
        <v>80.158730158730165</v>
      </c>
      <c r="U44" s="24">
        <f t="shared" si="378"/>
        <v>19.841269841269838</v>
      </c>
      <c r="V44" s="24">
        <f t="shared" ref="V44:W44" si="379">AVERAGE(N329,N339)</f>
        <v>87.5</v>
      </c>
      <c r="W44" s="24">
        <f t="shared" si="379"/>
        <v>12.5</v>
      </c>
    </row>
    <row r="45" spans="2:40" ht="15.75" customHeight="1">
      <c r="B45" s="9" t="s">
        <v>46</v>
      </c>
      <c r="C45" s="2" t="s">
        <v>64</v>
      </c>
      <c r="D45" s="8">
        <v>21</v>
      </c>
      <c r="E45" s="8">
        <v>20.666666666666668</v>
      </c>
      <c r="F45" s="8">
        <v>3.3333333333333335</v>
      </c>
      <c r="G45" s="8">
        <v>3.6666666666666665</v>
      </c>
      <c r="I45" s="9" t="s">
        <v>46</v>
      </c>
      <c r="J45" s="2" t="s">
        <v>64</v>
      </c>
      <c r="K45" s="24">
        <f t="shared" ref="K45:L45" si="380">D45+F45</f>
        <v>24.333333333333332</v>
      </c>
      <c r="L45" s="24">
        <f t="shared" si="380"/>
        <v>24.333333333333336</v>
      </c>
      <c r="N45" s="24">
        <f t="shared" ref="N45:N51" si="381">K45*100/(L45+K45)</f>
        <v>49.999999999999986</v>
      </c>
      <c r="O45" s="24">
        <f t="shared" ref="O45:O51" si="382">L45*100/(K45+L45)</f>
        <v>50</v>
      </c>
      <c r="Q45" s="2" t="s">
        <v>68</v>
      </c>
      <c r="R45" s="24">
        <f t="shared" ref="R45:S45" si="383">AVERAGE(N40,N50,N60,N70,N80,N100,N110)</f>
        <v>75.873015873015873</v>
      </c>
      <c r="S45" s="24">
        <f t="shared" si="383"/>
        <v>24.126984126984127</v>
      </c>
      <c r="T45" s="24">
        <f t="shared" ref="T45:U45" si="384">AVERAGE(N150,N220,N230)</f>
        <v>88.8888888888889</v>
      </c>
      <c r="U45" s="24">
        <f t="shared" si="384"/>
        <v>11.111111111111112</v>
      </c>
      <c r="V45" s="24">
        <f t="shared" ref="V45:W45" si="385">AVERAGE(N330,N340)</f>
        <v>80</v>
      </c>
      <c r="W45" s="24">
        <f t="shared" si="385"/>
        <v>20</v>
      </c>
    </row>
    <row r="46" spans="2:40" ht="15.75" customHeight="1">
      <c r="B46" s="2"/>
      <c r="C46" s="2" t="s">
        <v>63</v>
      </c>
      <c r="D46" s="8">
        <v>0.66666666666666652</v>
      </c>
      <c r="E46" s="8">
        <v>0.33333333333333343</v>
      </c>
      <c r="F46" s="8">
        <v>0</v>
      </c>
      <c r="G46" s="8">
        <v>0</v>
      </c>
      <c r="I46" s="2"/>
      <c r="J46" s="2" t="s">
        <v>63</v>
      </c>
      <c r="K46" s="24">
        <f t="shared" ref="K46:L46" si="386">D46+F46</f>
        <v>0.66666666666666652</v>
      </c>
      <c r="L46" s="24">
        <f t="shared" si="386"/>
        <v>0.33333333333333343</v>
      </c>
      <c r="N46" s="24">
        <f t="shared" si="381"/>
        <v>66.666666666666657</v>
      </c>
      <c r="O46" s="24">
        <f t="shared" si="382"/>
        <v>33.333333333333343</v>
      </c>
      <c r="Q46" s="2" t="s">
        <v>12</v>
      </c>
      <c r="R46" s="24">
        <f t="shared" ref="R46:S46" si="387">AVERAGE(N41,N51,N61,N71,N81,N101,N111)</f>
        <v>46.20404572349652</v>
      </c>
      <c r="S46" s="24">
        <f t="shared" si="387"/>
        <v>53.79595427650348</v>
      </c>
      <c r="T46" s="24">
        <f t="shared" ref="T46:U46" si="388">AVERAGE(N151,N221,N231)</f>
        <v>42.398960132883467</v>
      </c>
      <c r="U46" s="24">
        <f t="shared" si="388"/>
        <v>57.601039867116533</v>
      </c>
      <c r="V46" s="24">
        <f t="shared" ref="V46:W46" si="389">AVERAGE(N331,N341)</f>
        <v>44.963481436396833</v>
      </c>
      <c r="W46" s="24">
        <f t="shared" si="389"/>
        <v>55.036518563603167</v>
      </c>
    </row>
    <row r="47" spans="2:40" ht="15.75" customHeight="1">
      <c r="B47" s="2"/>
      <c r="C47" s="2" t="s">
        <v>66</v>
      </c>
      <c r="D47" s="8">
        <v>6</v>
      </c>
      <c r="E47" s="8">
        <v>7</v>
      </c>
      <c r="F47" s="8">
        <v>0</v>
      </c>
      <c r="G47" s="8">
        <v>0.33333333333333331</v>
      </c>
      <c r="I47" s="2"/>
      <c r="J47" s="2" t="s">
        <v>66</v>
      </c>
      <c r="K47" s="24">
        <f t="shared" ref="K47:L47" si="390">D47+F47</f>
        <v>6</v>
      </c>
      <c r="L47" s="24">
        <f t="shared" si="390"/>
        <v>7.333333333333333</v>
      </c>
      <c r="N47" s="24">
        <f t="shared" si="381"/>
        <v>45.000000000000007</v>
      </c>
      <c r="O47" s="24">
        <f t="shared" si="382"/>
        <v>55</v>
      </c>
    </row>
    <row r="48" spans="2:40" ht="15.75" customHeight="1">
      <c r="B48" s="2"/>
      <c r="C48" s="2" t="s">
        <v>65</v>
      </c>
      <c r="D48" s="8">
        <v>1.3333333333333335</v>
      </c>
      <c r="E48" s="8">
        <v>0.33333333333333331</v>
      </c>
      <c r="F48" s="8">
        <v>0</v>
      </c>
      <c r="G48" s="8">
        <v>0.33333333333333331</v>
      </c>
      <c r="I48" s="2"/>
      <c r="J48" s="2" t="s">
        <v>65</v>
      </c>
      <c r="K48" s="24">
        <f t="shared" ref="K48:L48" si="391">D48+F48</f>
        <v>1.3333333333333335</v>
      </c>
      <c r="L48" s="24">
        <f t="shared" si="391"/>
        <v>0.66666666666666663</v>
      </c>
      <c r="N48" s="24">
        <f t="shared" si="381"/>
        <v>66.666666666666671</v>
      </c>
      <c r="O48" s="24">
        <f t="shared" si="382"/>
        <v>33.333333333333329</v>
      </c>
    </row>
    <row r="49" spans="2:15" ht="15.75" customHeight="1">
      <c r="B49" s="2"/>
      <c r="C49" s="2" t="s">
        <v>67</v>
      </c>
      <c r="D49" s="8">
        <v>0.66666666666666674</v>
      </c>
      <c r="E49" s="8">
        <v>0.33333333333333331</v>
      </c>
      <c r="F49" s="8">
        <v>0</v>
      </c>
      <c r="G49" s="8">
        <v>0</v>
      </c>
      <c r="I49" s="2"/>
      <c r="J49" s="2" t="s">
        <v>67</v>
      </c>
      <c r="K49" s="24">
        <f t="shared" ref="K49:L49" si="392">D49+F49</f>
        <v>0.66666666666666674</v>
      </c>
      <c r="L49" s="24">
        <f t="shared" si="392"/>
        <v>0.33333333333333331</v>
      </c>
      <c r="N49" s="24">
        <f t="shared" si="381"/>
        <v>66.666666666666671</v>
      </c>
      <c r="O49" s="24">
        <f t="shared" si="382"/>
        <v>33.333333333333329</v>
      </c>
    </row>
    <row r="50" spans="2:15" ht="15.75" customHeight="1">
      <c r="B50" s="2"/>
      <c r="C50" s="2" t="s">
        <v>68</v>
      </c>
      <c r="D50" s="8">
        <v>0.33333333333333331</v>
      </c>
      <c r="E50" s="8">
        <v>0</v>
      </c>
      <c r="F50" s="8">
        <v>0</v>
      </c>
      <c r="G50" s="8">
        <v>0</v>
      </c>
      <c r="I50" s="2"/>
      <c r="J50" s="2" t="s">
        <v>68</v>
      </c>
      <c r="K50" s="24">
        <f t="shared" ref="K50:L50" si="393">D50+F50</f>
        <v>0.33333333333333331</v>
      </c>
      <c r="L50" s="24">
        <f t="shared" si="393"/>
        <v>0</v>
      </c>
      <c r="N50" s="24">
        <f t="shared" si="381"/>
        <v>99.999999999999986</v>
      </c>
      <c r="O50" s="24">
        <f t="shared" si="382"/>
        <v>0</v>
      </c>
    </row>
    <row r="51" spans="2:15" ht="15.75" customHeight="1">
      <c r="B51" s="2"/>
      <c r="C51" s="2" t="s">
        <v>12</v>
      </c>
      <c r="D51" s="8">
        <v>14.666666666666668</v>
      </c>
      <c r="E51" s="8">
        <v>17.666666666666668</v>
      </c>
      <c r="F51" s="8">
        <v>4</v>
      </c>
      <c r="G51" s="8">
        <v>1.9999999999999998</v>
      </c>
      <c r="I51" s="2"/>
      <c r="J51" s="2" t="s">
        <v>12</v>
      </c>
      <c r="K51" s="24">
        <f t="shared" ref="K51:L51" si="394">D51+F51</f>
        <v>18.666666666666668</v>
      </c>
      <c r="L51" s="24">
        <f t="shared" si="394"/>
        <v>19.666666666666668</v>
      </c>
      <c r="N51" s="24">
        <f t="shared" si="381"/>
        <v>48.695652173913039</v>
      </c>
      <c r="O51" s="24">
        <f t="shared" si="382"/>
        <v>51.304347826086953</v>
      </c>
    </row>
    <row r="52" spans="2:15" ht="15.75" customHeight="1"/>
    <row r="53" spans="2:15" ht="15.75" customHeight="1">
      <c r="B53" s="1"/>
      <c r="C53" s="1"/>
      <c r="D53" s="1" t="s">
        <v>0</v>
      </c>
      <c r="E53" s="1"/>
      <c r="F53" s="1" t="s">
        <v>1</v>
      </c>
      <c r="G53" s="1"/>
      <c r="I53" s="1"/>
      <c r="J53" s="1"/>
    </row>
    <row r="54" spans="2:15" ht="15.75" customHeight="1">
      <c r="B54" s="1" t="s">
        <v>2</v>
      </c>
      <c r="C54" s="1"/>
      <c r="D54" s="1" t="s">
        <v>3</v>
      </c>
      <c r="E54" s="1" t="s">
        <v>4</v>
      </c>
      <c r="F54" s="1" t="s">
        <v>3</v>
      </c>
      <c r="G54" s="1" t="s">
        <v>4</v>
      </c>
      <c r="I54" s="1" t="s">
        <v>2</v>
      </c>
      <c r="J54" s="1"/>
      <c r="K54" s="1" t="s">
        <v>3</v>
      </c>
      <c r="L54" s="1" t="s">
        <v>157</v>
      </c>
      <c r="N54" s="1" t="s">
        <v>3</v>
      </c>
      <c r="O54" s="1" t="s">
        <v>157</v>
      </c>
    </row>
    <row r="55" spans="2:15" ht="15.75" customHeight="1">
      <c r="B55" s="9" t="s">
        <v>49</v>
      </c>
      <c r="C55" s="2" t="s">
        <v>64</v>
      </c>
      <c r="D55" s="8">
        <v>8</v>
      </c>
      <c r="E55" s="8">
        <v>6</v>
      </c>
      <c r="F55" s="8">
        <v>5</v>
      </c>
      <c r="G55" s="8">
        <v>5.5</v>
      </c>
      <c r="I55" s="9" t="s">
        <v>49</v>
      </c>
      <c r="J55" s="2" t="s">
        <v>64</v>
      </c>
      <c r="K55" s="24">
        <f t="shared" ref="K55:L55" si="395">D55+F55</f>
        <v>13</v>
      </c>
      <c r="L55" s="24">
        <f t="shared" si="395"/>
        <v>11.5</v>
      </c>
      <c r="N55" s="24">
        <f t="shared" ref="N55:N61" si="396">K55*100/(L55+K55)</f>
        <v>53.061224489795919</v>
      </c>
      <c r="O55" s="24">
        <f t="shared" ref="O55:O61" si="397">L55*100/(K55+L55)</f>
        <v>46.938775510204081</v>
      </c>
    </row>
    <row r="56" spans="2:15" ht="15.75" customHeight="1">
      <c r="B56" s="2"/>
      <c r="C56" s="2" t="s">
        <v>63</v>
      </c>
      <c r="D56" s="8">
        <v>4.5</v>
      </c>
      <c r="E56" s="8">
        <v>0</v>
      </c>
      <c r="F56" s="8">
        <v>1.5</v>
      </c>
      <c r="G56" s="8">
        <v>0</v>
      </c>
      <c r="I56" s="2"/>
      <c r="J56" s="2" t="s">
        <v>63</v>
      </c>
      <c r="K56" s="24">
        <f t="shared" ref="K56:L56" si="398">D56+F56</f>
        <v>6</v>
      </c>
      <c r="L56" s="24">
        <f t="shared" si="398"/>
        <v>0</v>
      </c>
      <c r="N56" s="24">
        <f t="shared" si="396"/>
        <v>100</v>
      </c>
      <c r="O56" s="24">
        <f t="shared" si="397"/>
        <v>0</v>
      </c>
    </row>
    <row r="57" spans="2:15" ht="15.75" customHeight="1">
      <c r="B57" s="2"/>
      <c r="C57" s="2" t="s">
        <v>66</v>
      </c>
      <c r="D57" s="8">
        <v>2.5</v>
      </c>
      <c r="E57" s="8">
        <v>3</v>
      </c>
      <c r="F57" s="8">
        <v>0.5</v>
      </c>
      <c r="G57" s="8">
        <v>3</v>
      </c>
      <c r="I57" s="2"/>
      <c r="J57" s="2" t="s">
        <v>66</v>
      </c>
      <c r="K57" s="24">
        <f t="shared" ref="K57:L57" si="399">D57+F57</f>
        <v>3</v>
      </c>
      <c r="L57" s="24">
        <f t="shared" si="399"/>
        <v>6</v>
      </c>
      <c r="N57" s="24">
        <f t="shared" si="396"/>
        <v>33.333333333333336</v>
      </c>
      <c r="O57" s="24">
        <f t="shared" si="397"/>
        <v>66.666666666666671</v>
      </c>
    </row>
    <row r="58" spans="2:15" ht="15.75" customHeight="1">
      <c r="B58" s="2"/>
      <c r="C58" s="2" t="s">
        <v>65</v>
      </c>
      <c r="D58" s="8">
        <v>8</v>
      </c>
      <c r="E58" s="8">
        <v>1.5</v>
      </c>
      <c r="F58" s="8">
        <v>1</v>
      </c>
      <c r="G58" s="8">
        <v>0</v>
      </c>
      <c r="I58" s="2"/>
      <c r="J58" s="2" t="s">
        <v>65</v>
      </c>
      <c r="K58" s="24">
        <f t="shared" ref="K58:L58" si="400">D58+F58</f>
        <v>9</v>
      </c>
      <c r="L58" s="24">
        <f t="shared" si="400"/>
        <v>1.5</v>
      </c>
      <c r="N58" s="24">
        <f t="shared" si="396"/>
        <v>85.714285714285708</v>
      </c>
      <c r="O58" s="24">
        <f t="shared" si="397"/>
        <v>14.285714285714286</v>
      </c>
    </row>
    <row r="59" spans="2:15" ht="15.75" customHeight="1">
      <c r="B59" s="2"/>
      <c r="C59" s="2" t="s">
        <v>67</v>
      </c>
      <c r="D59" s="8">
        <v>0.5</v>
      </c>
      <c r="E59" s="8">
        <v>0.5</v>
      </c>
      <c r="F59" s="8">
        <v>0.5</v>
      </c>
      <c r="G59" s="8">
        <v>0.5</v>
      </c>
      <c r="I59" s="2"/>
      <c r="J59" s="2" t="s">
        <v>67</v>
      </c>
      <c r="K59" s="24">
        <f t="shared" ref="K59:L59" si="401">D59+F59</f>
        <v>1</v>
      </c>
      <c r="L59" s="24">
        <f t="shared" si="401"/>
        <v>1</v>
      </c>
      <c r="N59" s="24">
        <f t="shared" si="396"/>
        <v>50</v>
      </c>
      <c r="O59" s="24">
        <f t="shared" si="397"/>
        <v>50</v>
      </c>
    </row>
    <row r="60" spans="2:15" ht="15.75" customHeight="1">
      <c r="B60" s="2"/>
      <c r="C60" s="2" t="s">
        <v>68</v>
      </c>
      <c r="D60" s="8">
        <v>2</v>
      </c>
      <c r="E60" s="8">
        <v>1</v>
      </c>
      <c r="F60" s="8">
        <v>1</v>
      </c>
      <c r="G60" s="8">
        <v>0</v>
      </c>
      <c r="I60" s="2"/>
      <c r="J60" s="2" t="s">
        <v>68</v>
      </c>
      <c r="K60" s="24">
        <f t="shared" ref="K60:L60" si="402">D60+F60</f>
        <v>3</v>
      </c>
      <c r="L60" s="24">
        <f t="shared" si="402"/>
        <v>1</v>
      </c>
      <c r="N60" s="24">
        <f t="shared" si="396"/>
        <v>75</v>
      </c>
      <c r="O60" s="24">
        <f t="shared" si="397"/>
        <v>25</v>
      </c>
    </row>
    <row r="61" spans="2:15" ht="15.75" customHeight="1">
      <c r="B61" s="2"/>
      <c r="C61" s="2" t="s">
        <v>12</v>
      </c>
      <c r="D61" s="8">
        <v>9</v>
      </c>
      <c r="E61" s="8">
        <v>17</v>
      </c>
      <c r="F61" s="8">
        <v>0.5</v>
      </c>
      <c r="G61" s="8">
        <v>0.5</v>
      </c>
      <c r="I61" s="2"/>
      <c r="J61" s="2" t="s">
        <v>12</v>
      </c>
      <c r="K61" s="24">
        <f t="shared" ref="K61:L61" si="403">D61+F61</f>
        <v>9.5</v>
      </c>
      <c r="L61" s="24">
        <f t="shared" si="403"/>
        <v>17.5</v>
      </c>
      <c r="N61" s="24">
        <f t="shared" si="396"/>
        <v>35.185185185185183</v>
      </c>
      <c r="O61" s="24">
        <f t="shared" si="397"/>
        <v>64.81481481481481</v>
      </c>
    </row>
    <row r="62" spans="2:15" ht="15.75" customHeight="1"/>
    <row r="63" spans="2:15" ht="15.75" customHeight="1">
      <c r="B63" s="1"/>
      <c r="C63" s="1"/>
      <c r="D63" s="1" t="s">
        <v>0</v>
      </c>
      <c r="E63" s="1"/>
      <c r="F63" s="1" t="s">
        <v>1</v>
      </c>
      <c r="G63" s="1"/>
      <c r="I63" s="1"/>
      <c r="J63" s="1"/>
    </row>
    <row r="64" spans="2:15" ht="15.75" customHeight="1">
      <c r="B64" s="1" t="s">
        <v>16</v>
      </c>
      <c r="C64" s="1"/>
      <c r="D64" s="1" t="s">
        <v>3</v>
      </c>
      <c r="E64" s="1" t="s">
        <v>4</v>
      </c>
      <c r="F64" s="1" t="s">
        <v>3</v>
      </c>
      <c r="G64" s="1" t="s">
        <v>4</v>
      </c>
      <c r="I64" s="1" t="s">
        <v>16</v>
      </c>
      <c r="J64" s="1"/>
      <c r="K64" s="1" t="s">
        <v>3</v>
      </c>
      <c r="L64" s="1" t="s">
        <v>157</v>
      </c>
      <c r="N64" s="1" t="s">
        <v>3</v>
      </c>
      <c r="O64" s="1" t="s">
        <v>157</v>
      </c>
    </row>
    <row r="65" spans="2:15" ht="15.75" customHeight="1">
      <c r="B65" s="9" t="s">
        <v>17</v>
      </c>
      <c r="C65" s="2" t="s">
        <v>64</v>
      </c>
      <c r="D65" s="8">
        <v>27</v>
      </c>
      <c r="E65" s="8">
        <v>21</v>
      </c>
      <c r="F65" s="8">
        <v>12</v>
      </c>
      <c r="G65" s="8">
        <v>16</v>
      </c>
      <c r="I65" s="9" t="s">
        <v>17</v>
      </c>
      <c r="J65" s="2" t="s">
        <v>64</v>
      </c>
      <c r="K65" s="24">
        <f t="shared" ref="K65:L65" si="404">D65+F65</f>
        <v>39</v>
      </c>
      <c r="L65" s="24">
        <f t="shared" si="404"/>
        <v>37</v>
      </c>
      <c r="N65" s="24">
        <f t="shared" ref="N65:N71" si="405">K65*100/(L65+K65)</f>
        <v>51.315789473684212</v>
      </c>
      <c r="O65" s="24">
        <f t="shared" ref="O65:O71" si="406">L65*100/(K65+L65)</f>
        <v>48.684210526315788</v>
      </c>
    </row>
    <row r="66" spans="2:15" ht="15.75" customHeight="1">
      <c r="B66" s="2"/>
      <c r="C66" s="2" t="s">
        <v>63</v>
      </c>
      <c r="D66" s="8">
        <v>4</v>
      </c>
      <c r="E66" s="8">
        <v>2</v>
      </c>
      <c r="F66" s="8">
        <v>0</v>
      </c>
      <c r="G66" s="8">
        <v>0</v>
      </c>
      <c r="I66" s="2"/>
      <c r="J66" s="2" t="s">
        <v>63</v>
      </c>
      <c r="K66" s="24">
        <f t="shared" ref="K66:L66" si="407">D66+F66</f>
        <v>4</v>
      </c>
      <c r="L66" s="24">
        <f t="shared" si="407"/>
        <v>2</v>
      </c>
      <c r="N66" s="24">
        <f t="shared" si="405"/>
        <v>66.666666666666671</v>
      </c>
      <c r="O66" s="24">
        <f t="shared" si="406"/>
        <v>33.333333333333336</v>
      </c>
    </row>
    <row r="67" spans="2:15" ht="15.75" customHeight="1">
      <c r="B67" s="2"/>
      <c r="C67" s="2" t="s">
        <v>66</v>
      </c>
      <c r="D67" s="8">
        <v>3</v>
      </c>
      <c r="E67" s="8">
        <v>9</v>
      </c>
      <c r="F67" s="8">
        <v>0</v>
      </c>
      <c r="G67" s="8">
        <v>2</v>
      </c>
      <c r="I67" s="2"/>
      <c r="J67" s="2" t="s">
        <v>66</v>
      </c>
      <c r="K67" s="24">
        <f t="shared" ref="K67:L67" si="408">D67+F67</f>
        <v>3</v>
      </c>
      <c r="L67" s="24">
        <f t="shared" si="408"/>
        <v>11</v>
      </c>
      <c r="N67" s="24">
        <f t="shared" si="405"/>
        <v>21.428571428571427</v>
      </c>
      <c r="O67" s="24">
        <f t="shared" si="406"/>
        <v>78.571428571428569</v>
      </c>
    </row>
    <row r="68" spans="2:15" ht="15.75" customHeight="1">
      <c r="B68" s="2"/>
      <c r="C68" s="2" t="s">
        <v>65</v>
      </c>
      <c r="D68" s="8">
        <v>0</v>
      </c>
      <c r="E68" s="8">
        <v>0</v>
      </c>
      <c r="F68" s="8">
        <v>0</v>
      </c>
      <c r="G68" s="8">
        <v>0</v>
      </c>
      <c r="I68" s="2"/>
      <c r="J68" s="2" t="s">
        <v>65</v>
      </c>
      <c r="K68" s="24">
        <f t="shared" ref="K68:L68" si="409">D68+F68</f>
        <v>0</v>
      </c>
      <c r="L68" s="24">
        <f t="shared" si="409"/>
        <v>0</v>
      </c>
      <c r="N68" s="24" t="e">
        <f t="shared" si="405"/>
        <v>#DIV/0!</v>
      </c>
      <c r="O68" s="24" t="e">
        <f t="shared" si="406"/>
        <v>#DIV/0!</v>
      </c>
    </row>
    <row r="69" spans="2:15" ht="15.75" customHeight="1">
      <c r="B69" s="2"/>
      <c r="C69" s="2" t="s">
        <v>67</v>
      </c>
      <c r="D69" s="8">
        <v>1</v>
      </c>
      <c r="E69" s="8">
        <v>0</v>
      </c>
      <c r="F69" s="8">
        <v>1</v>
      </c>
      <c r="G69" s="8">
        <v>1</v>
      </c>
      <c r="I69" s="2"/>
      <c r="J69" s="2" t="s">
        <v>67</v>
      </c>
      <c r="K69" s="24">
        <f t="shared" ref="K69:L69" si="410">D69+F69</f>
        <v>2</v>
      </c>
      <c r="L69" s="24">
        <f t="shared" si="410"/>
        <v>1</v>
      </c>
      <c r="N69" s="24">
        <f t="shared" si="405"/>
        <v>66.666666666666671</v>
      </c>
      <c r="O69" s="24">
        <f t="shared" si="406"/>
        <v>33.333333333333336</v>
      </c>
    </row>
    <row r="70" spans="2:15" ht="15.75" customHeight="1">
      <c r="B70" s="2"/>
      <c r="C70" s="2" t="s">
        <v>68</v>
      </c>
      <c r="D70" s="8">
        <v>6</v>
      </c>
      <c r="E70" s="8">
        <v>2</v>
      </c>
      <c r="F70" s="8">
        <v>1</v>
      </c>
      <c r="G70" s="8">
        <v>0</v>
      </c>
      <c r="I70" s="2"/>
      <c r="J70" s="2" t="s">
        <v>68</v>
      </c>
      <c r="K70" s="24">
        <f t="shared" ref="K70:L70" si="411">D70+F70</f>
        <v>7</v>
      </c>
      <c r="L70" s="24">
        <f t="shared" si="411"/>
        <v>2</v>
      </c>
      <c r="N70" s="24">
        <f t="shared" si="405"/>
        <v>77.777777777777771</v>
      </c>
      <c r="O70" s="24">
        <f t="shared" si="406"/>
        <v>22.222222222222221</v>
      </c>
    </row>
    <row r="71" spans="2:15" ht="15.75" customHeight="1">
      <c r="B71" s="2"/>
      <c r="C71" s="2" t="s">
        <v>12</v>
      </c>
      <c r="D71" s="8">
        <v>17</v>
      </c>
      <c r="E71" s="8">
        <v>17</v>
      </c>
      <c r="F71" s="8">
        <v>2</v>
      </c>
      <c r="G71" s="8">
        <v>1</v>
      </c>
      <c r="I71" s="2"/>
      <c r="J71" s="2" t="s">
        <v>12</v>
      </c>
      <c r="K71" s="24">
        <f t="shared" ref="K71:L71" si="412">D71+F71</f>
        <v>19</v>
      </c>
      <c r="L71" s="24">
        <f t="shared" si="412"/>
        <v>18</v>
      </c>
      <c r="N71" s="24">
        <f t="shared" si="405"/>
        <v>51.351351351351354</v>
      </c>
      <c r="O71" s="24">
        <f t="shared" si="406"/>
        <v>48.648648648648646</v>
      </c>
    </row>
    <row r="72" spans="2:15" ht="15.75" customHeight="1"/>
    <row r="73" spans="2:15" ht="15.75" customHeight="1">
      <c r="B73" s="1"/>
      <c r="C73" s="1"/>
      <c r="D73" s="1" t="s">
        <v>0</v>
      </c>
      <c r="E73" s="1"/>
      <c r="F73" s="1" t="s">
        <v>1</v>
      </c>
      <c r="G73" s="1"/>
      <c r="I73" s="1"/>
      <c r="J73" s="1"/>
    </row>
    <row r="74" spans="2:15" ht="15.75" customHeight="1">
      <c r="B74" s="1" t="s">
        <v>16</v>
      </c>
      <c r="C74" s="1"/>
      <c r="D74" s="1" t="s">
        <v>3</v>
      </c>
      <c r="E74" s="1" t="s">
        <v>4</v>
      </c>
      <c r="F74" s="1" t="s">
        <v>3</v>
      </c>
      <c r="G74" s="1" t="s">
        <v>4</v>
      </c>
      <c r="I74" s="1" t="s">
        <v>16</v>
      </c>
      <c r="J74" s="1"/>
      <c r="K74" s="1" t="s">
        <v>3</v>
      </c>
      <c r="L74" s="1" t="s">
        <v>157</v>
      </c>
      <c r="N74" s="1" t="s">
        <v>3</v>
      </c>
      <c r="O74" s="1" t="s">
        <v>157</v>
      </c>
    </row>
    <row r="75" spans="2:15" ht="15.75" customHeight="1">
      <c r="B75" s="9" t="s">
        <v>36</v>
      </c>
      <c r="C75" s="2" t="s">
        <v>64</v>
      </c>
      <c r="D75" s="8">
        <v>14</v>
      </c>
      <c r="E75" s="8">
        <v>11</v>
      </c>
      <c r="F75" s="8">
        <v>9</v>
      </c>
      <c r="G75" s="8">
        <v>13</v>
      </c>
      <c r="I75" s="9" t="s">
        <v>36</v>
      </c>
      <c r="J75" s="2" t="s">
        <v>64</v>
      </c>
      <c r="K75" s="24">
        <f t="shared" ref="K75:L75" si="413">D75+F75</f>
        <v>23</v>
      </c>
      <c r="L75" s="24">
        <f t="shared" si="413"/>
        <v>24</v>
      </c>
      <c r="N75" s="24">
        <f t="shared" ref="N75:N81" si="414">K75*100/(L75+K75)</f>
        <v>48.936170212765958</v>
      </c>
      <c r="O75" s="24">
        <f t="shared" ref="O75:O81" si="415">L75*100/(K75+L75)</f>
        <v>51.063829787234042</v>
      </c>
    </row>
    <row r="76" spans="2:15" ht="15.75" customHeight="1">
      <c r="B76" s="2"/>
      <c r="C76" s="2" t="s">
        <v>63</v>
      </c>
      <c r="D76" s="8">
        <v>4.5</v>
      </c>
      <c r="E76" s="8">
        <v>3</v>
      </c>
      <c r="F76" s="8">
        <v>2.5</v>
      </c>
      <c r="G76" s="8">
        <v>1.5</v>
      </c>
      <c r="I76" s="2"/>
      <c r="J76" s="2" t="s">
        <v>63</v>
      </c>
      <c r="K76" s="24">
        <f t="shared" ref="K76:L76" si="416">D76+F76</f>
        <v>7</v>
      </c>
      <c r="L76" s="24">
        <f t="shared" si="416"/>
        <v>4.5</v>
      </c>
      <c r="N76" s="24">
        <f t="shared" si="414"/>
        <v>60.869565217391305</v>
      </c>
      <c r="O76" s="24">
        <f t="shared" si="415"/>
        <v>39.130434782608695</v>
      </c>
    </row>
    <row r="77" spans="2:15" ht="15.75" customHeight="1">
      <c r="B77" s="2"/>
      <c r="C77" s="2" t="s">
        <v>66</v>
      </c>
      <c r="D77" s="8">
        <v>4.5</v>
      </c>
      <c r="E77" s="8">
        <v>3.5</v>
      </c>
      <c r="F77" s="8">
        <v>1</v>
      </c>
      <c r="G77" s="8">
        <v>1</v>
      </c>
      <c r="I77" s="2"/>
      <c r="J77" s="2" t="s">
        <v>66</v>
      </c>
      <c r="K77" s="24">
        <f t="shared" ref="K77:L77" si="417">D77+F77</f>
        <v>5.5</v>
      </c>
      <c r="L77" s="24">
        <f t="shared" si="417"/>
        <v>4.5</v>
      </c>
      <c r="N77" s="24">
        <f t="shared" si="414"/>
        <v>55</v>
      </c>
      <c r="O77" s="24">
        <f t="shared" si="415"/>
        <v>45</v>
      </c>
    </row>
    <row r="78" spans="2:15" ht="15.75" customHeight="1">
      <c r="B78" s="2"/>
      <c r="C78" s="2" t="s">
        <v>65</v>
      </c>
      <c r="D78" s="8">
        <v>1</v>
      </c>
      <c r="E78" s="8">
        <v>1</v>
      </c>
      <c r="F78" s="8">
        <v>1</v>
      </c>
      <c r="G78" s="8">
        <v>0</v>
      </c>
      <c r="I78" s="2"/>
      <c r="J78" s="2" t="s">
        <v>65</v>
      </c>
      <c r="K78" s="24">
        <f t="shared" ref="K78:L78" si="418">D78+F78</f>
        <v>2</v>
      </c>
      <c r="L78" s="24">
        <f t="shared" si="418"/>
        <v>1</v>
      </c>
      <c r="N78" s="24">
        <f t="shared" si="414"/>
        <v>66.666666666666671</v>
      </c>
      <c r="O78" s="24">
        <f t="shared" si="415"/>
        <v>33.333333333333336</v>
      </c>
    </row>
    <row r="79" spans="2:15" ht="15.75" customHeight="1">
      <c r="B79" s="2"/>
      <c r="C79" s="2" t="s">
        <v>67</v>
      </c>
      <c r="D79" s="8">
        <v>4</v>
      </c>
      <c r="E79" s="8">
        <v>3</v>
      </c>
      <c r="F79" s="8">
        <v>4.5</v>
      </c>
      <c r="G79" s="8">
        <v>5.5</v>
      </c>
      <c r="I79" s="2"/>
      <c r="J79" s="2" t="s">
        <v>67</v>
      </c>
      <c r="K79" s="24">
        <f t="shared" ref="K79:L79" si="419">D79+F79</f>
        <v>8.5</v>
      </c>
      <c r="L79" s="24">
        <f t="shared" si="419"/>
        <v>8.5</v>
      </c>
      <c r="N79" s="24">
        <f t="shared" si="414"/>
        <v>50</v>
      </c>
      <c r="O79" s="24">
        <f t="shared" si="415"/>
        <v>50</v>
      </c>
    </row>
    <row r="80" spans="2:15" ht="15.75" customHeight="1">
      <c r="B80" s="2"/>
      <c r="C80" s="2" t="s">
        <v>68</v>
      </c>
      <c r="D80" s="8">
        <v>0.5</v>
      </c>
      <c r="E80" s="8">
        <v>2</v>
      </c>
      <c r="F80" s="8">
        <v>0</v>
      </c>
      <c r="G80" s="8">
        <v>0</v>
      </c>
      <c r="I80" s="2"/>
      <c r="J80" s="2" t="s">
        <v>68</v>
      </c>
      <c r="K80" s="24">
        <f t="shared" ref="K80:L80" si="420">D80+F80</f>
        <v>0.5</v>
      </c>
      <c r="L80" s="24">
        <f t="shared" si="420"/>
        <v>2</v>
      </c>
      <c r="N80" s="24">
        <f t="shared" si="414"/>
        <v>20</v>
      </c>
      <c r="O80" s="24">
        <f t="shared" si="415"/>
        <v>80</v>
      </c>
    </row>
    <row r="81" spans="2:15" ht="15.75" customHeight="1">
      <c r="B81" s="2"/>
      <c r="C81" s="2" t="s">
        <v>12</v>
      </c>
      <c r="D81" s="8">
        <v>17</v>
      </c>
      <c r="E81" s="8">
        <v>16</v>
      </c>
      <c r="F81" s="8">
        <v>2.5</v>
      </c>
      <c r="G81" s="8">
        <v>2.5</v>
      </c>
      <c r="I81" s="2"/>
      <c r="J81" s="2" t="s">
        <v>12</v>
      </c>
      <c r="K81" s="24">
        <f t="shared" ref="K81:L81" si="421">D81+F81</f>
        <v>19.5</v>
      </c>
      <c r="L81" s="24">
        <f t="shared" si="421"/>
        <v>18.5</v>
      </c>
      <c r="N81" s="24">
        <f t="shared" si="414"/>
        <v>51.315789473684212</v>
      </c>
      <c r="O81" s="24">
        <f t="shared" si="415"/>
        <v>48.684210526315788</v>
      </c>
    </row>
    <row r="82" spans="2:15" ht="15.75" customHeight="1"/>
    <row r="83" spans="2:15" ht="15.75" customHeight="1">
      <c r="B83" s="1"/>
      <c r="C83" s="1"/>
      <c r="D83" s="1" t="s">
        <v>0</v>
      </c>
      <c r="E83" s="1"/>
      <c r="F83" s="1" t="s">
        <v>1</v>
      </c>
      <c r="G83" s="1"/>
      <c r="I83" s="1"/>
      <c r="J83" s="1"/>
    </row>
    <row r="84" spans="2:15" ht="15.75" customHeight="1">
      <c r="B84" s="1" t="s">
        <v>16</v>
      </c>
      <c r="C84" s="1"/>
      <c r="D84" s="1" t="s">
        <v>3</v>
      </c>
      <c r="E84" s="1" t="s">
        <v>4</v>
      </c>
      <c r="F84" s="1" t="s">
        <v>3</v>
      </c>
      <c r="G84" s="1" t="s">
        <v>4</v>
      </c>
      <c r="I84" s="1" t="s">
        <v>16</v>
      </c>
      <c r="J84" s="1"/>
      <c r="K84" s="1" t="s">
        <v>3</v>
      </c>
      <c r="L84" s="1" t="s">
        <v>157</v>
      </c>
      <c r="N84" s="1" t="s">
        <v>3</v>
      </c>
      <c r="O84" s="1" t="s">
        <v>157</v>
      </c>
    </row>
    <row r="85" spans="2:15" ht="15.75" customHeight="1">
      <c r="B85" s="9" t="s">
        <v>37</v>
      </c>
      <c r="C85" s="2" t="s">
        <v>64</v>
      </c>
      <c r="D85" s="8">
        <v>14</v>
      </c>
      <c r="E85" s="8">
        <v>11</v>
      </c>
      <c r="F85" s="8">
        <v>12.5</v>
      </c>
      <c r="G85" s="8">
        <v>9</v>
      </c>
      <c r="I85" s="9" t="s">
        <v>37</v>
      </c>
      <c r="J85" s="2" t="s">
        <v>64</v>
      </c>
      <c r="K85" s="24">
        <f t="shared" ref="K85:L85" si="422">D85+F85</f>
        <v>26.5</v>
      </c>
      <c r="L85" s="24">
        <f t="shared" si="422"/>
        <v>20</v>
      </c>
      <c r="N85" s="24">
        <f t="shared" ref="N85:N91" si="423">K85*100/(L85+K85)</f>
        <v>56.98924731182796</v>
      </c>
      <c r="O85" s="24">
        <f t="shared" ref="O85:O91" si="424">L85*100/(K85+L85)</f>
        <v>43.01075268817204</v>
      </c>
    </row>
    <row r="86" spans="2:15" ht="15.75" customHeight="1">
      <c r="B86" s="2"/>
      <c r="C86" s="2" t="s">
        <v>63</v>
      </c>
      <c r="D86" s="8">
        <v>0.5</v>
      </c>
      <c r="E86" s="8">
        <v>0.5</v>
      </c>
      <c r="F86" s="8">
        <v>0.5</v>
      </c>
      <c r="G86" s="8">
        <v>0.5</v>
      </c>
      <c r="I86" s="2"/>
      <c r="J86" s="2" t="s">
        <v>63</v>
      </c>
      <c r="K86" s="24">
        <f t="shared" ref="K86:L86" si="425">D86+F86</f>
        <v>1</v>
      </c>
      <c r="L86" s="24">
        <f t="shared" si="425"/>
        <v>1</v>
      </c>
      <c r="N86" s="24">
        <f t="shared" si="423"/>
        <v>50</v>
      </c>
      <c r="O86" s="24">
        <f t="shared" si="424"/>
        <v>50</v>
      </c>
    </row>
    <row r="87" spans="2:15" ht="15.75" customHeight="1">
      <c r="B87" s="2"/>
      <c r="C87" s="2" t="s">
        <v>66</v>
      </c>
      <c r="D87" s="8">
        <v>5</v>
      </c>
      <c r="E87" s="8">
        <v>2.5</v>
      </c>
      <c r="F87" s="8">
        <v>0.5</v>
      </c>
      <c r="G87" s="8">
        <v>0.5</v>
      </c>
      <c r="I87" s="2"/>
      <c r="J87" s="2" t="s">
        <v>66</v>
      </c>
      <c r="K87" s="24">
        <f t="shared" ref="K87:L87" si="426">D87+F87</f>
        <v>5.5</v>
      </c>
      <c r="L87" s="24">
        <f t="shared" si="426"/>
        <v>3</v>
      </c>
      <c r="N87" s="24">
        <f t="shared" si="423"/>
        <v>64.705882352941174</v>
      </c>
      <c r="O87" s="24">
        <f t="shared" si="424"/>
        <v>35.294117647058826</v>
      </c>
    </row>
    <row r="88" spans="2:15" ht="15.75" customHeight="1">
      <c r="B88" s="2"/>
      <c r="C88" s="2" t="s">
        <v>65</v>
      </c>
      <c r="D88" s="8">
        <v>1</v>
      </c>
      <c r="E88" s="8">
        <v>0.5</v>
      </c>
      <c r="F88" s="8">
        <v>0</v>
      </c>
      <c r="G88" s="8">
        <v>0</v>
      </c>
      <c r="I88" s="2"/>
      <c r="J88" s="2" t="s">
        <v>65</v>
      </c>
      <c r="K88" s="24">
        <f t="shared" ref="K88:L88" si="427">D88+F88</f>
        <v>1</v>
      </c>
      <c r="L88" s="24">
        <f t="shared" si="427"/>
        <v>0.5</v>
      </c>
      <c r="N88" s="24">
        <f t="shared" si="423"/>
        <v>66.666666666666671</v>
      </c>
      <c r="O88" s="24">
        <f t="shared" si="424"/>
        <v>33.333333333333336</v>
      </c>
    </row>
    <row r="89" spans="2:15" ht="15.75" customHeight="1">
      <c r="B89" s="2"/>
      <c r="C89" s="2" t="s">
        <v>67</v>
      </c>
      <c r="D89" s="8">
        <v>0</v>
      </c>
      <c r="E89" s="8">
        <v>0</v>
      </c>
      <c r="F89" s="8">
        <v>0</v>
      </c>
      <c r="G89" s="8">
        <v>0</v>
      </c>
      <c r="I89" s="2"/>
      <c r="J89" s="2" t="s">
        <v>67</v>
      </c>
      <c r="K89" s="24">
        <f t="shared" ref="K89:L89" si="428">D89+F89</f>
        <v>0</v>
      </c>
      <c r="L89" s="24">
        <f t="shared" si="428"/>
        <v>0</v>
      </c>
      <c r="N89" s="24" t="e">
        <f t="shared" si="423"/>
        <v>#DIV/0!</v>
      </c>
      <c r="O89" s="24" t="e">
        <f t="shared" si="424"/>
        <v>#DIV/0!</v>
      </c>
    </row>
    <row r="90" spans="2:15" ht="15.75" customHeight="1">
      <c r="B90" s="2"/>
      <c r="C90" s="2" t="s">
        <v>68</v>
      </c>
      <c r="D90" s="8">
        <v>1</v>
      </c>
      <c r="E90" s="8">
        <v>0</v>
      </c>
      <c r="F90" s="8">
        <v>0</v>
      </c>
      <c r="G90" s="8">
        <v>0</v>
      </c>
      <c r="I90" s="2"/>
      <c r="J90" s="2" t="s">
        <v>68</v>
      </c>
      <c r="K90" s="24">
        <f t="shared" ref="K90:L90" si="429">D90+F90</f>
        <v>1</v>
      </c>
      <c r="L90" s="24">
        <f t="shared" si="429"/>
        <v>0</v>
      </c>
      <c r="N90" s="24">
        <f t="shared" si="423"/>
        <v>100</v>
      </c>
      <c r="O90" s="24">
        <f t="shared" si="424"/>
        <v>0</v>
      </c>
    </row>
    <row r="91" spans="2:15" ht="15.75" customHeight="1">
      <c r="B91" s="2"/>
      <c r="C91" s="2" t="s">
        <v>12</v>
      </c>
      <c r="D91" s="8">
        <v>25.5</v>
      </c>
      <c r="E91" s="8">
        <v>31.5</v>
      </c>
      <c r="F91" s="8">
        <v>6.5</v>
      </c>
      <c r="G91" s="8">
        <v>3</v>
      </c>
      <c r="I91" s="2"/>
      <c r="J91" s="2" t="s">
        <v>12</v>
      </c>
      <c r="K91" s="24">
        <f t="shared" ref="K91:L91" si="430">D91+F91</f>
        <v>32</v>
      </c>
      <c r="L91" s="24">
        <f t="shared" si="430"/>
        <v>34.5</v>
      </c>
      <c r="N91" s="24">
        <f t="shared" si="423"/>
        <v>48.120300751879697</v>
      </c>
      <c r="O91" s="24">
        <f t="shared" si="424"/>
        <v>51.879699248120303</v>
      </c>
    </row>
    <row r="92" spans="2:15" ht="15.75" customHeight="1"/>
    <row r="93" spans="2:15" ht="15.75" customHeight="1">
      <c r="B93" s="1"/>
      <c r="C93" s="1"/>
      <c r="D93" s="1" t="s">
        <v>0</v>
      </c>
      <c r="E93" s="1"/>
      <c r="F93" s="1" t="s">
        <v>1</v>
      </c>
      <c r="G93" s="1"/>
      <c r="I93" s="1"/>
      <c r="J93" s="1"/>
    </row>
    <row r="94" spans="2:15" ht="15.75" customHeight="1">
      <c r="B94" s="1" t="s">
        <v>16</v>
      </c>
      <c r="C94" s="1"/>
      <c r="D94" s="1" t="s">
        <v>3</v>
      </c>
      <c r="E94" s="1" t="s">
        <v>4</v>
      </c>
      <c r="F94" s="1" t="s">
        <v>3</v>
      </c>
      <c r="G94" s="1" t="s">
        <v>4</v>
      </c>
      <c r="I94" s="1" t="s">
        <v>16</v>
      </c>
      <c r="J94" s="1"/>
      <c r="K94" s="1" t="s">
        <v>3</v>
      </c>
      <c r="L94" s="1" t="s">
        <v>157</v>
      </c>
      <c r="N94" s="1" t="s">
        <v>3</v>
      </c>
      <c r="O94" s="1" t="s">
        <v>157</v>
      </c>
    </row>
    <row r="95" spans="2:15" ht="15.75" customHeight="1">
      <c r="B95" s="9" t="s">
        <v>50</v>
      </c>
      <c r="C95" s="2" t="s">
        <v>64</v>
      </c>
      <c r="D95" s="8">
        <v>20.000000000000004</v>
      </c>
      <c r="E95" s="8">
        <v>15.666666666666666</v>
      </c>
      <c r="F95" s="8">
        <v>9.6666666666666661</v>
      </c>
      <c r="G95" s="8">
        <v>11.333333333333332</v>
      </c>
      <c r="I95" s="9" t="s">
        <v>50</v>
      </c>
      <c r="J95" s="2" t="s">
        <v>64</v>
      </c>
      <c r="K95" s="24">
        <f t="shared" ref="K95:L95" si="431">D95+F95</f>
        <v>29.666666666666671</v>
      </c>
      <c r="L95" s="24">
        <f t="shared" si="431"/>
        <v>27</v>
      </c>
      <c r="N95" s="24">
        <f t="shared" ref="N95:N101" si="432">K95*100/(L95+K95)</f>
        <v>52.352941176470587</v>
      </c>
      <c r="O95" s="24">
        <f t="shared" ref="O95:O101" si="433">L95*100/(K95+L95)</f>
        <v>47.647058823529406</v>
      </c>
    </row>
    <row r="96" spans="2:15" ht="15.75" customHeight="1">
      <c r="B96" s="2"/>
      <c r="C96" s="2" t="s">
        <v>63</v>
      </c>
      <c r="D96" s="8">
        <v>3.333333333333333</v>
      </c>
      <c r="E96" s="8">
        <v>0.66666666666666674</v>
      </c>
      <c r="F96" s="8">
        <v>1</v>
      </c>
      <c r="G96" s="8">
        <v>0</v>
      </c>
      <c r="I96" s="2"/>
      <c r="J96" s="2" t="s">
        <v>63</v>
      </c>
      <c r="K96" s="24">
        <f t="shared" ref="K96:L96" si="434">D96+F96</f>
        <v>4.333333333333333</v>
      </c>
      <c r="L96" s="24">
        <f t="shared" si="434"/>
        <v>0.66666666666666674</v>
      </c>
      <c r="N96" s="24">
        <f t="shared" si="432"/>
        <v>86.666666666666657</v>
      </c>
      <c r="O96" s="24">
        <f t="shared" si="433"/>
        <v>13.333333333333334</v>
      </c>
    </row>
    <row r="97" spans="2:15" ht="15.75" customHeight="1">
      <c r="B97" s="2"/>
      <c r="C97" s="2" t="s">
        <v>66</v>
      </c>
      <c r="D97" s="8">
        <v>10</v>
      </c>
      <c r="E97" s="8">
        <v>11.666666666666666</v>
      </c>
      <c r="F97" s="8">
        <v>1</v>
      </c>
      <c r="G97" s="8">
        <v>2</v>
      </c>
      <c r="I97" s="2"/>
      <c r="J97" s="2" t="s">
        <v>66</v>
      </c>
      <c r="K97" s="24">
        <f t="shared" ref="K97:L97" si="435">D97+F97</f>
        <v>11</v>
      </c>
      <c r="L97" s="24">
        <f t="shared" si="435"/>
        <v>13.666666666666666</v>
      </c>
      <c r="N97" s="24">
        <f t="shared" si="432"/>
        <v>44.594594594594597</v>
      </c>
      <c r="O97" s="24">
        <f t="shared" si="433"/>
        <v>55.405405405405403</v>
      </c>
    </row>
    <row r="98" spans="2:15" ht="15.75" customHeight="1">
      <c r="B98" s="2"/>
      <c r="C98" s="2" t="s">
        <v>65</v>
      </c>
      <c r="D98" s="8">
        <v>0.66666666666666674</v>
      </c>
      <c r="E98" s="8">
        <v>0</v>
      </c>
      <c r="F98" s="8">
        <v>0</v>
      </c>
      <c r="G98" s="8">
        <v>0</v>
      </c>
      <c r="I98" s="2"/>
      <c r="J98" s="2" t="s">
        <v>65</v>
      </c>
      <c r="K98" s="24">
        <f t="shared" ref="K98:L98" si="436">D98+F98</f>
        <v>0.66666666666666674</v>
      </c>
      <c r="L98" s="24">
        <f t="shared" si="436"/>
        <v>0</v>
      </c>
      <c r="N98" s="24">
        <f t="shared" si="432"/>
        <v>100</v>
      </c>
      <c r="O98" s="24">
        <f t="shared" si="433"/>
        <v>0</v>
      </c>
    </row>
    <row r="99" spans="2:15" ht="15.75" customHeight="1">
      <c r="B99" s="2"/>
      <c r="C99" s="2" t="s">
        <v>67</v>
      </c>
      <c r="D99" s="8">
        <v>1.3333333333333335</v>
      </c>
      <c r="E99" s="8">
        <v>0.66666666666666674</v>
      </c>
      <c r="F99" s="8">
        <v>0.33333333333333331</v>
      </c>
      <c r="G99" s="8">
        <v>0.33333333333333331</v>
      </c>
      <c r="I99" s="2"/>
      <c r="J99" s="2" t="s">
        <v>67</v>
      </c>
      <c r="K99" s="24">
        <f t="shared" ref="K99:L99" si="437">D99+F99</f>
        <v>1.6666666666666667</v>
      </c>
      <c r="L99" s="24">
        <f t="shared" si="437"/>
        <v>1</v>
      </c>
      <c r="N99" s="24">
        <f t="shared" si="432"/>
        <v>62.5</v>
      </c>
      <c r="O99" s="24">
        <f t="shared" si="433"/>
        <v>37.499999999999993</v>
      </c>
    </row>
    <row r="100" spans="2:15" ht="15.75" customHeight="1">
      <c r="B100" s="2"/>
      <c r="C100" s="2" t="s">
        <v>68</v>
      </c>
      <c r="D100" s="8">
        <v>1</v>
      </c>
      <c r="E100" s="8">
        <v>0.33333333333333331</v>
      </c>
      <c r="F100" s="8">
        <v>0</v>
      </c>
      <c r="G100" s="8">
        <v>0</v>
      </c>
      <c r="I100" s="2"/>
      <c r="J100" s="2" t="s">
        <v>68</v>
      </c>
      <c r="K100" s="24">
        <f t="shared" ref="K100:L100" si="438">D100+F100</f>
        <v>1</v>
      </c>
      <c r="L100" s="24">
        <f t="shared" si="438"/>
        <v>0.33333333333333331</v>
      </c>
      <c r="N100" s="24">
        <f t="shared" si="432"/>
        <v>75</v>
      </c>
      <c r="O100" s="24">
        <f t="shared" si="433"/>
        <v>24.999999999999996</v>
      </c>
    </row>
    <row r="101" spans="2:15" ht="15.75" customHeight="1">
      <c r="B101" s="2"/>
      <c r="C101" s="2" t="s">
        <v>12</v>
      </c>
      <c r="D101" s="8">
        <v>2.333333333333333</v>
      </c>
      <c r="E101" s="8">
        <v>2.6666666666666661</v>
      </c>
      <c r="F101" s="8">
        <v>1</v>
      </c>
      <c r="G101" s="8">
        <v>0.66666666666666652</v>
      </c>
      <c r="I101" s="2"/>
      <c r="J101" s="2" t="s">
        <v>12</v>
      </c>
      <c r="K101" s="24">
        <f t="shared" ref="K101:L101" si="439">D101+F101</f>
        <v>3.333333333333333</v>
      </c>
      <c r="L101" s="24">
        <f t="shared" si="439"/>
        <v>3.3333333333333326</v>
      </c>
      <c r="N101" s="24">
        <f t="shared" si="432"/>
        <v>50</v>
      </c>
      <c r="O101" s="24">
        <f t="shared" si="433"/>
        <v>49.999999999999993</v>
      </c>
    </row>
    <row r="102" spans="2:15" ht="15.75" customHeight="1"/>
    <row r="103" spans="2:15" ht="15.75" customHeight="1">
      <c r="B103" s="1"/>
      <c r="C103" s="1"/>
      <c r="D103" s="1" t="s">
        <v>0</v>
      </c>
      <c r="E103" s="1"/>
      <c r="F103" s="1" t="s">
        <v>1</v>
      </c>
      <c r="G103" s="1"/>
      <c r="I103" s="1"/>
      <c r="J103" s="1"/>
    </row>
    <row r="104" spans="2:15" ht="15.75" customHeight="1">
      <c r="B104" s="1" t="s">
        <v>16</v>
      </c>
      <c r="C104" s="1"/>
      <c r="D104" s="1" t="s">
        <v>3</v>
      </c>
      <c r="E104" s="1" t="s">
        <v>4</v>
      </c>
      <c r="F104" s="1" t="s">
        <v>3</v>
      </c>
      <c r="G104" s="1" t="s">
        <v>4</v>
      </c>
      <c r="I104" s="1" t="s">
        <v>16</v>
      </c>
      <c r="J104" s="1"/>
      <c r="K104" s="1" t="s">
        <v>3</v>
      </c>
      <c r="L104" s="1" t="s">
        <v>157</v>
      </c>
      <c r="N104" s="1" t="s">
        <v>3</v>
      </c>
      <c r="O104" s="1" t="s">
        <v>157</v>
      </c>
    </row>
    <row r="105" spans="2:15" ht="15.75" customHeight="1">
      <c r="B105" s="9" t="s">
        <v>51</v>
      </c>
      <c r="C105" s="2" t="s">
        <v>64</v>
      </c>
      <c r="D105" s="8">
        <v>6.5</v>
      </c>
      <c r="E105" s="8">
        <v>11</v>
      </c>
      <c r="F105" s="8">
        <v>12.5</v>
      </c>
      <c r="G105" s="8">
        <v>11.5</v>
      </c>
      <c r="I105" s="9" t="s">
        <v>51</v>
      </c>
      <c r="J105" s="2" t="s">
        <v>64</v>
      </c>
      <c r="K105" s="24">
        <f t="shared" ref="K105:L105" si="440">D105+F105</f>
        <v>19</v>
      </c>
      <c r="L105" s="24">
        <f t="shared" si="440"/>
        <v>22.5</v>
      </c>
      <c r="N105" s="24">
        <f t="shared" ref="N105:N111" si="441">K105*100/(L105+K105)</f>
        <v>45.783132530120483</v>
      </c>
      <c r="O105" s="24">
        <f t="shared" ref="O105:O111" si="442">L105*100/(K105+L105)</f>
        <v>54.216867469879517</v>
      </c>
    </row>
    <row r="106" spans="2:15" ht="15.75" customHeight="1">
      <c r="B106" s="2"/>
      <c r="C106" s="2" t="s">
        <v>63</v>
      </c>
      <c r="D106" s="8">
        <v>10</v>
      </c>
      <c r="E106" s="8">
        <v>4.5</v>
      </c>
      <c r="F106" s="8">
        <v>3</v>
      </c>
      <c r="G106" s="8">
        <v>1.5</v>
      </c>
      <c r="I106" s="2"/>
      <c r="J106" s="2" t="s">
        <v>63</v>
      </c>
      <c r="K106" s="24">
        <f t="shared" ref="K106:L106" si="443">D106+F106</f>
        <v>13</v>
      </c>
      <c r="L106" s="24">
        <f t="shared" si="443"/>
        <v>6</v>
      </c>
      <c r="N106" s="24">
        <f t="shared" si="441"/>
        <v>68.421052631578945</v>
      </c>
      <c r="O106" s="24">
        <f t="shared" si="442"/>
        <v>31.578947368421051</v>
      </c>
    </row>
    <row r="107" spans="2:15" ht="15.75" customHeight="1">
      <c r="B107" s="2"/>
      <c r="C107" s="2" t="s">
        <v>66</v>
      </c>
      <c r="D107" s="8">
        <v>6</v>
      </c>
      <c r="E107" s="8">
        <v>5.5</v>
      </c>
      <c r="F107" s="8">
        <v>1</v>
      </c>
      <c r="G107" s="8">
        <v>0.5</v>
      </c>
      <c r="I107" s="2"/>
      <c r="J107" s="2" t="s">
        <v>66</v>
      </c>
      <c r="K107" s="24">
        <f t="shared" ref="K107:L107" si="444">D107+F107</f>
        <v>7</v>
      </c>
      <c r="L107" s="24">
        <f t="shared" si="444"/>
        <v>6</v>
      </c>
      <c r="N107" s="24">
        <f t="shared" si="441"/>
        <v>53.846153846153847</v>
      </c>
      <c r="O107" s="24">
        <f t="shared" si="442"/>
        <v>46.153846153846153</v>
      </c>
    </row>
    <row r="108" spans="2:15" ht="15.75" customHeight="1">
      <c r="B108" s="2"/>
      <c r="C108" s="2" t="s">
        <v>65</v>
      </c>
      <c r="D108" s="8">
        <v>5</v>
      </c>
      <c r="E108" s="8">
        <v>2.5</v>
      </c>
      <c r="F108" s="8">
        <v>0.5</v>
      </c>
      <c r="G108" s="8">
        <v>0</v>
      </c>
      <c r="I108" s="2"/>
      <c r="J108" s="2" t="s">
        <v>65</v>
      </c>
      <c r="K108" s="24">
        <f t="shared" ref="K108:L108" si="445">D108+F108</f>
        <v>5.5</v>
      </c>
      <c r="L108" s="24">
        <f t="shared" si="445"/>
        <v>2.5</v>
      </c>
      <c r="N108" s="24">
        <f t="shared" si="441"/>
        <v>68.75</v>
      </c>
      <c r="O108" s="24">
        <f t="shared" si="442"/>
        <v>31.25</v>
      </c>
    </row>
    <row r="109" spans="2:15" ht="15.75" customHeight="1">
      <c r="B109" s="2"/>
      <c r="C109" s="2" t="s">
        <v>67</v>
      </c>
      <c r="D109" s="8">
        <v>2.5</v>
      </c>
      <c r="E109" s="8">
        <v>1</v>
      </c>
      <c r="F109" s="8">
        <v>2</v>
      </c>
      <c r="G109" s="8">
        <v>1</v>
      </c>
      <c r="I109" s="2"/>
      <c r="J109" s="2" t="s">
        <v>67</v>
      </c>
      <c r="K109" s="24">
        <f t="shared" ref="K109:L109" si="446">D109+F109</f>
        <v>4.5</v>
      </c>
      <c r="L109" s="24">
        <f t="shared" si="446"/>
        <v>2</v>
      </c>
      <c r="N109" s="24">
        <f t="shared" si="441"/>
        <v>69.230769230769226</v>
      </c>
      <c r="O109" s="24">
        <f t="shared" si="442"/>
        <v>30.76923076923077</v>
      </c>
    </row>
    <row r="110" spans="2:15" ht="15.75" customHeight="1">
      <c r="B110" s="2"/>
      <c r="C110" s="2" t="s">
        <v>68</v>
      </c>
      <c r="D110" s="8">
        <v>2.5</v>
      </c>
      <c r="E110" s="8">
        <v>0.5</v>
      </c>
      <c r="F110" s="8">
        <v>0</v>
      </c>
      <c r="G110" s="8">
        <v>0</v>
      </c>
      <c r="I110" s="2"/>
      <c r="J110" s="2" t="s">
        <v>68</v>
      </c>
      <c r="K110" s="24">
        <f t="shared" ref="K110:L110" si="447">D110+F110</f>
        <v>2.5</v>
      </c>
      <c r="L110" s="24">
        <f t="shared" si="447"/>
        <v>0.5</v>
      </c>
      <c r="N110" s="24">
        <f t="shared" si="441"/>
        <v>83.333333333333329</v>
      </c>
      <c r="O110" s="24">
        <f t="shared" si="442"/>
        <v>16.666666666666668</v>
      </c>
    </row>
    <row r="111" spans="2:15" ht="15.75" customHeight="1">
      <c r="B111" s="2"/>
      <c r="C111" s="2" t="s">
        <v>12</v>
      </c>
      <c r="D111" s="8">
        <v>10</v>
      </c>
      <c r="E111" s="8">
        <v>18.5</v>
      </c>
      <c r="F111" s="8">
        <v>3</v>
      </c>
      <c r="G111" s="8">
        <v>4.5</v>
      </c>
      <c r="I111" s="2"/>
      <c r="J111" s="2" t="s">
        <v>12</v>
      </c>
      <c r="K111" s="24">
        <f t="shared" ref="K111:L111" si="448">D111+F111</f>
        <v>13</v>
      </c>
      <c r="L111" s="24">
        <f t="shared" si="448"/>
        <v>23</v>
      </c>
      <c r="N111" s="24">
        <f t="shared" si="441"/>
        <v>36.111111111111114</v>
      </c>
      <c r="O111" s="24">
        <f t="shared" si="442"/>
        <v>63.888888888888886</v>
      </c>
    </row>
    <row r="112" spans="2:15" ht="15.75" customHeight="1"/>
    <row r="113" spans="2:15" ht="15.75" customHeight="1">
      <c r="B113" s="1"/>
      <c r="C113" s="1"/>
      <c r="D113" s="1" t="s">
        <v>0</v>
      </c>
      <c r="E113" s="1"/>
      <c r="F113" s="1" t="s">
        <v>1</v>
      </c>
      <c r="G113" s="1"/>
      <c r="I113" s="1"/>
      <c r="J113" s="1"/>
    </row>
    <row r="114" spans="2:15" ht="15.75" customHeight="1">
      <c r="B114" s="1" t="s">
        <v>16</v>
      </c>
      <c r="C114" s="1"/>
      <c r="D114" s="1" t="s">
        <v>3</v>
      </c>
      <c r="E114" s="1" t="s">
        <v>4</v>
      </c>
      <c r="F114" s="1" t="s">
        <v>3</v>
      </c>
      <c r="G114" s="1" t="s">
        <v>4</v>
      </c>
      <c r="I114" s="1" t="s">
        <v>16</v>
      </c>
      <c r="J114" s="1"/>
      <c r="K114" s="1" t="s">
        <v>3</v>
      </c>
      <c r="L114" s="1" t="s">
        <v>157</v>
      </c>
      <c r="N114" s="1" t="s">
        <v>3</v>
      </c>
      <c r="O114" s="1" t="s">
        <v>157</v>
      </c>
    </row>
    <row r="115" spans="2:15" ht="15.75" customHeight="1">
      <c r="B115" s="9" t="s">
        <v>52</v>
      </c>
      <c r="C115" s="2" t="s">
        <v>64</v>
      </c>
      <c r="D115" s="8">
        <v>9.5</v>
      </c>
      <c r="E115" s="8">
        <v>6</v>
      </c>
      <c r="F115" s="8">
        <v>5.5</v>
      </c>
      <c r="G115" s="8">
        <v>7.5</v>
      </c>
      <c r="I115" s="9" t="s">
        <v>52</v>
      </c>
      <c r="J115" s="2" t="s">
        <v>64</v>
      </c>
      <c r="K115" s="24">
        <f t="shared" ref="K115:L115" si="449">D115+F115</f>
        <v>15</v>
      </c>
      <c r="L115" s="24">
        <f t="shared" si="449"/>
        <v>13.5</v>
      </c>
      <c r="N115" s="24">
        <f t="shared" ref="N115:N121" si="450">K115*100/(L115+K115)</f>
        <v>52.631578947368418</v>
      </c>
      <c r="O115" s="24">
        <f t="shared" ref="O115:O121" si="451">L115*100/(K115+L115)</f>
        <v>47.368421052631582</v>
      </c>
    </row>
    <row r="116" spans="2:15" ht="15.75" customHeight="1">
      <c r="B116" s="2"/>
      <c r="C116" s="2" t="s">
        <v>63</v>
      </c>
      <c r="D116" s="8">
        <v>5.5</v>
      </c>
      <c r="E116" s="8">
        <v>1.5</v>
      </c>
      <c r="F116" s="8">
        <v>0.5</v>
      </c>
      <c r="G116" s="8">
        <v>-0.5</v>
      </c>
      <c r="I116" s="2"/>
      <c r="J116" s="2" t="s">
        <v>63</v>
      </c>
      <c r="K116" s="24">
        <f t="shared" ref="K116:L116" si="452">D116+F116</f>
        <v>6</v>
      </c>
      <c r="L116" s="24">
        <f t="shared" si="452"/>
        <v>1</v>
      </c>
      <c r="N116" s="24">
        <f t="shared" si="450"/>
        <v>85.714285714285708</v>
      </c>
      <c r="O116" s="24">
        <f t="shared" si="451"/>
        <v>14.285714285714286</v>
      </c>
    </row>
    <row r="117" spans="2:15" ht="15.75" customHeight="1">
      <c r="B117" s="2"/>
      <c r="C117" s="2" t="s">
        <v>66</v>
      </c>
      <c r="D117" s="8">
        <v>5</v>
      </c>
      <c r="E117" s="8">
        <v>7</v>
      </c>
      <c r="F117" s="8">
        <v>0</v>
      </c>
      <c r="G117" s="8">
        <v>2</v>
      </c>
      <c r="I117" s="2"/>
      <c r="J117" s="2" t="s">
        <v>66</v>
      </c>
      <c r="K117" s="24">
        <f t="shared" ref="K117:L117" si="453">D117+F117</f>
        <v>5</v>
      </c>
      <c r="L117" s="24">
        <f t="shared" si="453"/>
        <v>9</v>
      </c>
      <c r="N117" s="24">
        <f t="shared" si="450"/>
        <v>35.714285714285715</v>
      </c>
      <c r="O117" s="24">
        <f t="shared" si="451"/>
        <v>64.285714285714292</v>
      </c>
    </row>
    <row r="118" spans="2:15" ht="15.75" customHeight="1">
      <c r="B118" s="2"/>
      <c r="C118" s="2" t="s">
        <v>65</v>
      </c>
      <c r="D118" s="8">
        <v>3</v>
      </c>
      <c r="E118" s="8">
        <v>1.5</v>
      </c>
      <c r="F118" s="8">
        <v>0.5</v>
      </c>
      <c r="G118" s="8">
        <v>0.5</v>
      </c>
      <c r="I118" s="2"/>
      <c r="J118" s="2" t="s">
        <v>65</v>
      </c>
      <c r="K118" s="24">
        <f t="shared" ref="K118:L118" si="454">D118+F118</f>
        <v>3.5</v>
      </c>
      <c r="L118" s="24">
        <f t="shared" si="454"/>
        <v>2</v>
      </c>
      <c r="N118" s="24">
        <f t="shared" si="450"/>
        <v>63.636363636363633</v>
      </c>
      <c r="O118" s="24">
        <f t="shared" si="451"/>
        <v>36.363636363636367</v>
      </c>
    </row>
    <row r="119" spans="2:15" ht="15.75" customHeight="1">
      <c r="B119" s="2"/>
      <c r="C119" s="2" t="s">
        <v>67</v>
      </c>
      <c r="D119" s="8">
        <v>2</v>
      </c>
      <c r="E119" s="8">
        <v>0</v>
      </c>
      <c r="F119" s="8">
        <v>1</v>
      </c>
      <c r="G119" s="8">
        <v>1</v>
      </c>
      <c r="I119" s="2"/>
      <c r="J119" s="2" t="s">
        <v>67</v>
      </c>
      <c r="K119" s="24">
        <f t="shared" ref="K119:L119" si="455">D119+F119</f>
        <v>3</v>
      </c>
      <c r="L119" s="24">
        <f t="shared" si="455"/>
        <v>1</v>
      </c>
      <c r="N119" s="24">
        <f t="shared" si="450"/>
        <v>75</v>
      </c>
      <c r="O119" s="24">
        <f t="shared" si="451"/>
        <v>25</v>
      </c>
    </row>
    <row r="120" spans="2:15" ht="15.75" customHeight="1">
      <c r="B120" s="2"/>
      <c r="C120" s="2" t="s">
        <v>68</v>
      </c>
      <c r="D120" s="8">
        <v>1</v>
      </c>
      <c r="E120" s="8">
        <v>0.5</v>
      </c>
      <c r="F120" s="8">
        <v>2</v>
      </c>
      <c r="G120" s="8">
        <v>0.5</v>
      </c>
      <c r="I120" s="2"/>
      <c r="J120" s="2" t="s">
        <v>68</v>
      </c>
      <c r="K120" s="24">
        <f t="shared" ref="K120:L120" si="456">D120+F120</f>
        <v>3</v>
      </c>
      <c r="L120" s="24">
        <f t="shared" si="456"/>
        <v>1</v>
      </c>
      <c r="N120" s="24">
        <f t="shared" si="450"/>
        <v>75</v>
      </c>
      <c r="O120" s="24">
        <f t="shared" si="451"/>
        <v>25</v>
      </c>
    </row>
    <row r="121" spans="2:15" ht="15.75" customHeight="1">
      <c r="B121" s="2"/>
      <c r="C121" s="2" t="s">
        <v>12</v>
      </c>
      <c r="D121" s="8">
        <v>14.5</v>
      </c>
      <c r="E121" s="8">
        <v>19.5</v>
      </c>
      <c r="F121" s="8">
        <v>2.5</v>
      </c>
      <c r="G121" s="8">
        <v>1</v>
      </c>
      <c r="I121" s="2"/>
      <c r="J121" s="2" t="s">
        <v>12</v>
      </c>
      <c r="K121" s="24">
        <f t="shared" ref="K121:L121" si="457">D121+F121</f>
        <v>17</v>
      </c>
      <c r="L121" s="24">
        <f t="shared" si="457"/>
        <v>20.5</v>
      </c>
      <c r="N121" s="24">
        <f t="shared" si="450"/>
        <v>45.333333333333336</v>
      </c>
      <c r="O121" s="24">
        <f t="shared" si="451"/>
        <v>54.666666666666664</v>
      </c>
    </row>
    <row r="122" spans="2:15" ht="15.75" customHeight="1"/>
    <row r="123" spans="2:15" ht="15.75" customHeight="1">
      <c r="B123" s="1"/>
      <c r="C123" s="1"/>
      <c r="D123" s="1" t="s">
        <v>0</v>
      </c>
      <c r="E123" s="1"/>
      <c r="F123" s="1" t="s">
        <v>1</v>
      </c>
      <c r="G123" s="1"/>
      <c r="I123" s="1"/>
      <c r="J123" s="1"/>
    </row>
    <row r="124" spans="2:15" ht="15.75" customHeight="1">
      <c r="B124" s="1" t="s">
        <v>13</v>
      </c>
      <c r="C124" s="1"/>
      <c r="D124" s="1" t="s">
        <v>3</v>
      </c>
      <c r="E124" s="1" t="s">
        <v>4</v>
      </c>
      <c r="F124" s="1" t="s">
        <v>3</v>
      </c>
      <c r="G124" s="1" t="s">
        <v>4</v>
      </c>
      <c r="I124" s="1" t="s">
        <v>13</v>
      </c>
      <c r="J124" s="1"/>
      <c r="K124" s="1" t="s">
        <v>3</v>
      </c>
      <c r="L124" s="1" t="s">
        <v>157</v>
      </c>
      <c r="N124" s="1" t="s">
        <v>3</v>
      </c>
      <c r="O124" s="1" t="s">
        <v>157</v>
      </c>
    </row>
    <row r="125" spans="2:15" ht="15.75" customHeight="1">
      <c r="B125" s="7" t="s">
        <v>14</v>
      </c>
      <c r="C125" s="2" t="s">
        <v>64</v>
      </c>
      <c r="D125" s="8">
        <v>21</v>
      </c>
      <c r="E125" s="21">
        <v>43</v>
      </c>
      <c r="F125" s="8">
        <v>4</v>
      </c>
      <c r="G125" s="8">
        <v>0</v>
      </c>
      <c r="I125" s="7" t="s">
        <v>14</v>
      </c>
      <c r="J125" s="2" t="s">
        <v>64</v>
      </c>
      <c r="K125" s="24">
        <f t="shared" ref="K125:L125" si="458">D125+F125</f>
        <v>25</v>
      </c>
      <c r="L125" s="24">
        <f t="shared" si="458"/>
        <v>43</v>
      </c>
      <c r="N125" s="24">
        <f t="shared" ref="N125:N131" si="459">K125*100/(L125+K125)</f>
        <v>36.764705882352942</v>
      </c>
      <c r="O125" s="24">
        <f t="shared" ref="O125:O131" si="460">L125*100/(K125+L125)</f>
        <v>63.235294117647058</v>
      </c>
    </row>
    <row r="126" spans="2:15" ht="15.75" customHeight="1">
      <c r="B126" s="2"/>
      <c r="C126" s="2" t="s">
        <v>70</v>
      </c>
      <c r="D126" s="21">
        <v>11</v>
      </c>
      <c r="E126" s="8">
        <v>0</v>
      </c>
      <c r="F126" s="8">
        <v>0</v>
      </c>
      <c r="G126" s="8">
        <v>0</v>
      </c>
      <c r="I126" s="2"/>
      <c r="J126" s="2" t="s">
        <v>70</v>
      </c>
      <c r="K126" s="24">
        <f t="shared" ref="K126:L126" si="461">D126+F126</f>
        <v>11</v>
      </c>
      <c r="L126" s="24">
        <f t="shared" si="461"/>
        <v>0</v>
      </c>
      <c r="N126" s="24">
        <f t="shared" si="459"/>
        <v>100</v>
      </c>
      <c r="O126" s="24">
        <f t="shared" si="460"/>
        <v>0</v>
      </c>
    </row>
    <row r="127" spans="2:15" ht="15.75" customHeight="1">
      <c r="B127" s="2"/>
      <c r="C127" s="2" t="s">
        <v>66</v>
      </c>
      <c r="D127" s="8">
        <v>3</v>
      </c>
      <c r="E127" s="8">
        <v>8</v>
      </c>
      <c r="F127" s="8">
        <v>0</v>
      </c>
      <c r="G127" s="8">
        <v>0</v>
      </c>
      <c r="I127" s="2"/>
      <c r="J127" s="2" t="s">
        <v>66</v>
      </c>
      <c r="K127" s="24">
        <f t="shared" ref="K127:L127" si="462">D127+F127</f>
        <v>3</v>
      </c>
      <c r="L127" s="24">
        <f t="shared" si="462"/>
        <v>8</v>
      </c>
      <c r="N127" s="24">
        <f t="shared" si="459"/>
        <v>27.272727272727273</v>
      </c>
      <c r="O127" s="24">
        <f t="shared" si="460"/>
        <v>72.727272727272734</v>
      </c>
    </row>
    <row r="128" spans="2:15" ht="15.75" customHeight="1">
      <c r="B128" s="2"/>
      <c r="C128" s="2" t="s">
        <v>71</v>
      </c>
      <c r="D128" s="8">
        <v>9</v>
      </c>
      <c r="E128" s="8">
        <v>1</v>
      </c>
      <c r="F128" s="8">
        <v>0</v>
      </c>
      <c r="G128" s="8">
        <v>0</v>
      </c>
      <c r="I128" s="2"/>
      <c r="J128" s="2" t="s">
        <v>71</v>
      </c>
      <c r="K128" s="24">
        <f t="shared" ref="K128:L128" si="463">D128+F128</f>
        <v>9</v>
      </c>
      <c r="L128" s="24">
        <f t="shared" si="463"/>
        <v>1</v>
      </c>
      <c r="N128" s="24">
        <f t="shared" si="459"/>
        <v>90</v>
      </c>
      <c r="O128" s="24">
        <f t="shared" si="460"/>
        <v>10</v>
      </c>
    </row>
    <row r="129" spans="2:15" ht="15.75" customHeight="1">
      <c r="B129" s="2"/>
      <c r="C129" s="2" t="s">
        <v>72</v>
      </c>
      <c r="D129" s="8">
        <v>8</v>
      </c>
      <c r="E129" s="8">
        <v>2</v>
      </c>
      <c r="F129" s="8">
        <v>0</v>
      </c>
      <c r="G129" s="8">
        <v>0</v>
      </c>
      <c r="I129" s="2"/>
      <c r="J129" s="2" t="s">
        <v>72</v>
      </c>
      <c r="K129" s="24">
        <f t="shared" ref="K129:L129" si="464">D129+F129</f>
        <v>8</v>
      </c>
      <c r="L129" s="24">
        <f t="shared" si="464"/>
        <v>2</v>
      </c>
      <c r="N129" s="24">
        <f t="shared" si="459"/>
        <v>80</v>
      </c>
      <c r="O129" s="24">
        <f t="shared" si="460"/>
        <v>20</v>
      </c>
    </row>
    <row r="130" spans="2:15" ht="15.75" customHeight="1">
      <c r="B130" s="2"/>
      <c r="C130" s="2" t="s">
        <v>73</v>
      </c>
      <c r="D130" s="8">
        <v>1</v>
      </c>
      <c r="E130" s="8">
        <v>1</v>
      </c>
      <c r="F130" s="8">
        <v>0</v>
      </c>
      <c r="G130" s="8">
        <v>0</v>
      </c>
      <c r="I130" s="2"/>
      <c r="J130" s="2" t="s">
        <v>73</v>
      </c>
      <c r="K130" s="24">
        <f t="shared" ref="K130:L130" si="465">D130+F130</f>
        <v>1</v>
      </c>
      <c r="L130" s="24">
        <f t="shared" si="465"/>
        <v>1</v>
      </c>
      <c r="N130" s="24">
        <f t="shared" si="459"/>
        <v>50</v>
      </c>
      <c r="O130" s="24">
        <f t="shared" si="460"/>
        <v>50</v>
      </c>
    </row>
    <row r="131" spans="2:15" ht="15.75" customHeight="1">
      <c r="B131" s="2"/>
      <c r="C131" s="2" t="s">
        <v>12</v>
      </c>
      <c r="D131" s="8">
        <v>9</v>
      </c>
      <c r="E131" s="8">
        <v>4</v>
      </c>
      <c r="F131" s="8">
        <v>1</v>
      </c>
      <c r="G131" s="8">
        <v>0</v>
      </c>
      <c r="I131" s="2"/>
      <c r="J131" s="2" t="s">
        <v>12</v>
      </c>
      <c r="K131" s="24">
        <f t="shared" ref="K131:L131" si="466">D131+F131</f>
        <v>10</v>
      </c>
      <c r="L131" s="24">
        <f t="shared" si="466"/>
        <v>4</v>
      </c>
      <c r="N131" s="24">
        <f t="shared" si="459"/>
        <v>71.428571428571431</v>
      </c>
      <c r="O131" s="24">
        <f t="shared" si="460"/>
        <v>28.571428571428573</v>
      </c>
    </row>
    <row r="132" spans="2:15" ht="15.75" customHeight="1"/>
    <row r="133" spans="2:15" ht="15.75" customHeight="1">
      <c r="B133" s="1"/>
      <c r="C133" s="1"/>
      <c r="D133" s="1" t="s">
        <v>0</v>
      </c>
      <c r="E133" s="1"/>
      <c r="F133" s="1" t="s">
        <v>1</v>
      </c>
      <c r="G133" s="1"/>
      <c r="I133" s="1"/>
      <c r="J133" s="1"/>
    </row>
    <row r="134" spans="2:15" ht="15.75" customHeight="1">
      <c r="B134" s="1" t="s">
        <v>13</v>
      </c>
      <c r="C134" s="1"/>
      <c r="D134" s="1" t="s">
        <v>3</v>
      </c>
      <c r="E134" s="1" t="s">
        <v>4</v>
      </c>
      <c r="F134" s="1" t="s">
        <v>3</v>
      </c>
      <c r="G134" s="1" t="s">
        <v>4</v>
      </c>
      <c r="I134" s="1" t="s">
        <v>13</v>
      </c>
      <c r="J134" s="1"/>
      <c r="K134" s="1" t="s">
        <v>3</v>
      </c>
      <c r="L134" s="1" t="s">
        <v>157</v>
      </c>
      <c r="N134" s="1" t="s">
        <v>3</v>
      </c>
      <c r="O134" s="1" t="s">
        <v>157</v>
      </c>
    </row>
    <row r="135" spans="2:15" ht="15.75" customHeight="1">
      <c r="B135" s="7" t="s">
        <v>29</v>
      </c>
      <c r="C135" s="2" t="s">
        <v>64</v>
      </c>
      <c r="D135" s="8">
        <v>10.5</v>
      </c>
      <c r="E135" s="21">
        <v>14</v>
      </c>
      <c r="F135" s="8">
        <v>4</v>
      </c>
      <c r="G135" s="8">
        <v>3</v>
      </c>
      <c r="I135" s="7" t="s">
        <v>29</v>
      </c>
      <c r="J135" s="2" t="s">
        <v>64</v>
      </c>
      <c r="K135" s="24">
        <f t="shared" ref="K135:L135" si="467">D135+F135</f>
        <v>14.5</v>
      </c>
      <c r="L135" s="24">
        <f t="shared" si="467"/>
        <v>17</v>
      </c>
      <c r="N135" s="24">
        <f t="shared" ref="N135:N141" si="468">K135*100/(L135+K135)</f>
        <v>46.031746031746032</v>
      </c>
      <c r="O135" s="24">
        <f t="shared" ref="O135:O141" si="469">L135*100/(K135+L135)</f>
        <v>53.968253968253968</v>
      </c>
    </row>
    <row r="136" spans="2:15" ht="15.75" customHeight="1">
      <c r="B136" s="2"/>
      <c r="C136" s="2" t="s">
        <v>70</v>
      </c>
      <c r="D136" s="21">
        <v>2.5</v>
      </c>
      <c r="E136" s="8">
        <v>2</v>
      </c>
      <c r="F136" s="8">
        <v>0.5</v>
      </c>
      <c r="G136" s="8">
        <v>0</v>
      </c>
      <c r="I136" s="2"/>
      <c r="J136" s="2" t="s">
        <v>70</v>
      </c>
      <c r="K136" s="24">
        <f t="shared" ref="K136:L136" si="470">D136+F136</f>
        <v>3</v>
      </c>
      <c r="L136" s="24">
        <f t="shared" si="470"/>
        <v>2</v>
      </c>
      <c r="N136" s="24">
        <f t="shared" si="468"/>
        <v>60</v>
      </c>
      <c r="O136" s="24">
        <f t="shared" si="469"/>
        <v>40</v>
      </c>
    </row>
    <row r="137" spans="2:15" ht="15.75" customHeight="1">
      <c r="B137" s="2"/>
      <c r="C137" s="2" t="s">
        <v>66</v>
      </c>
      <c r="D137" s="8">
        <v>6</v>
      </c>
      <c r="E137" s="8">
        <v>8</v>
      </c>
      <c r="F137" s="8">
        <v>0.5</v>
      </c>
      <c r="G137" s="8">
        <v>1</v>
      </c>
      <c r="I137" s="2"/>
      <c r="J137" s="2" t="s">
        <v>66</v>
      </c>
      <c r="K137" s="24">
        <f t="shared" ref="K137:L137" si="471">D137+F137</f>
        <v>6.5</v>
      </c>
      <c r="L137" s="24">
        <f t="shared" si="471"/>
        <v>9</v>
      </c>
      <c r="N137" s="24">
        <f t="shared" si="468"/>
        <v>41.935483870967744</v>
      </c>
      <c r="O137" s="24">
        <f t="shared" si="469"/>
        <v>58.064516129032256</v>
      </c>
    </row>
    <row r="138" spans="2:15" ht="15.75" customHeight="1">
      <c r="B138" s="2"/>
      <c r="C138" s="2" t="s">
        <v>71</v>
      </c>
      <c r="D138" s="8">
        <v>2.5</v>
      </c>
      <c r="E138" s="8">
        <v>0.5</v>
      </c>
      <c r="F138" s="8">
        <v>0</v>
      </c>
      <c r="G138" s="8">
        <v>0</v>
      </c>
      <c r="I138" s="2"/>
      <c r="J138" s="2" t="s">
        <v>71</v>
      </c>
      <c r="K138" s="24">
        <f t="shared" ref="K138:L138" si="472">D138+F138</f>
        <v>2.5</v>
      </c>
      <c r="L138" s="24">
        <f t="shared" si="472"/>
        <v>0.5</v>
      </c>
      <c r="N138" s="24">
        <f t="shared" si="468"/>
        <v>83.333333333333329</v>
      </c>
      <c r="O138" s="24">
        <f t="shared" si="469"/>
        <v>16.666666666666668</v>
      </c>
    </row>
    <row r="139" spans="2:15" ht="15.75" customHeight="1">
      <c r="B139" s="2"/>
      <c r="C139" s="2" t="s">
        <v>72</v>
      </c>
      <c r="D139" s="8">
        <v>0.5</v>
      </c>
      <c r="E139" s="8">
        <v>0.5</v>
      </c>
      <c r="F139" s="8">
        <v>0</v>
      </c>
      <c r="G139" s="8">
        <v>0</v>
      </c>
      <c r="I139" s="2"/>
      <c r="J139" s="2" t="s">
        <v>72</v>
      </c>
      <c r="K139" s="24">
        <f t="shared" ref="K139:L139" si="473">D139+F139</f>
        <v>0.5</v>
      </c>
      <c r="L139" s="24">
        <f t="shared" si="473"/>
        <v>0.5</v>
      </c>
      <c r="N139" s="24">
        <f t="shared" si="468"/>
        <v>50</v>
      </c>
      <c r="O139" s="24">
        <f t="shared" si="469"/>
        <v>50</v>
      </c>
    </row>
    <row r="140" spans="2:15" ht="15.75" customHeight="1">
      <c r="B140" s="2"/>
      <c r="C140" s="2" t="s">
        <v>73</v>
      </c>
      <c r="D140" s="8">
        <v>0.5</v>
      </c>
      <c r="E140" s="8">
        <v>0</v>
      </c>
      <c r="F140" s="8">
        <v>0.5</v>
      </c>
      <c r="G140" s="8">
        <v>0</v>
      </c>
      <c r="I140" s="2"/>
      <c r="J140" s="2" t="s">
        <v>73</v>
      </c>
      <c r="K140" s="24">
        <f t="shared" ref="K140:L140" si="474">D140+F140</f>
        <v>1</v>
      </c>
      <c r="L140" s="24">
        <f t="shared" si="474"/>
        <v>0</v>
      </c>
      <c r="N140" s="24">
        <f t="shared" si="468"/>
        <v>100</v>
      </c>
      <c r="O140" s="24">
        <f t="shared" si="469"/>
        <v>0</v>
      </c>
    </row>
    <row r="141" spans="2:15" ht="15.75" customHeight="1">
      <c r="B141" s="2"/>
      <c r="C141" s="2" t="s">
        <v>12</v>
      </c>
      <c r="D141" s="8">
        <v>9</v>
      </c>
      <c r="E141" s="8">
        <v>13.5</v>
      </c>
      <c r="F141" s="8">
        <v>1</v>
      </c>
      <c r="G141" s="8">
        <v>1.5</v>
      </c>
      <c r="I141" s="2"/>
      <c r="J141" s="2" t="s">
        <v>12</v>
      </c>
      <c r="K141" s="24">
        <f t="shared" ref="K141:L141" si="475">D141+F141</f>
        <v>10</v>
      </c>
      <c r="L141" s="24">
        <f t="shared" si="475"/>
        <v>15</v>
      </c>
      <c r="N141" s="24">
        <f t="shared" si="468"/>
        <v>40</v>
      </c>
      <c r="O141" s="24">
        <f t="shared" si="469"/>
        <v>60</v>
      </c>
    </row>
    <row r="142" spans="2:15" ht="15.75" customHeight="1"/>
    <row r="143" spans="2:15" ht="15.75" customHeight="1">
      <c r="B143" s="1"/>
      <c r="C143" s="1"/>
      <c r="D143" s="1" t="s">
        <v>0</v>
      </c>
      <c r="E143" s="1"/>
      <c r="F143" s="1" t="s">
        <v>1</v>
      </c>
      <c r="G143" s="1"/>
      <c r="I143" s="1"/>
      <c r="J143" s="1"/>
    </row>
    <row r="144" spans="2:15" ht="15.75" customHeight="1">
      <c r="B144" s="1" t="s">
        <v>13</v>
      </c>
      <c r="C144" s="1"/>
      <c r="D144" s="1" t="s">
        <v>3</v>
      </c>
      <c r="E144" s="1" t="s">
        <v>4</v>
      </c>
      <c r="F144" s="1" t="s">
        <v>3</v>
      </c>
      <c r="G144" s="1" t="s">
        <v>4</v>
      </c>
      <c r="I144" s="1" t="s">
        <v>13</v>
      </c>
      <c r="J144" s="1"/>
      <c r="K144" s="1" t="s">
        <v>3</v>
      </c>
      <c r="L144" s="1" t="s">
        <v>157</v>
      </c>
      <c r="N144" s="1" t="s">
        <v>3</v>
      </c>
      <c r="O144" s="1" t="s">
        <v>157</v>
      </c>
    </row>
    <row r="145" spans="2:15" ht="15.75" customHeight="1">
      <c r="B145" s="9" t="s">
        <v>38</v>
      </c>
      <c r="C145" s="2" t="s">
        <v>64</v>
      </c>
      <c r="D145" s="8">
        <v>7</v>
      </c>
      <c r="E145" s="8">
        <v>7</v>
      </c>
      <c r="F145" s="8">
        <v>2.5</v>
      </c>
      <c r="G145" s="8">
        <v>4</v>
      </c>
      <c r="I145" s="9" t="s">
        <v>38</v>
      </c>
      <c r="J145" s="2" t="s">
        <v>64</v>
      </c>
      <c r="K145" s="24">
        <f t="shared" ref="K145:L145" si="476">D145+F145</f>
        <v>9.5</v>
      </c>
      <c r="L145" s="24">
        <f t="shared" si="476"/>
        <v>11</v>
      </c>
      <c r="N145" s="24">
        <f t="shared" ref="N145:N151" si="477">K145*100/(L145+K145)</f>
        <v>46.341463414634148</v>
      </c>
      <c r="O145" s="24">
        <f t="shared" ref="O145:O151" si="478">L145*100/(K145+L145)</f>
        <v>53.658536585365852</v>
      </c>
    </row>
    <row r="146" spans="2:15" ht="15.75" customHeight="1">
      <c r="B146" s="2"/>
      <c r="C146" s="2" t="s">
        <v>70</v>
      </c>
      <c r="D146" s="8">
        <v>12</v>
      </c>
      <c r="E146" s="8">
        <v>4</v>
      </c>
      <c r="F146" s="8">
        <v>9.5</v>
      </c>
      <c r="G146" s="8">
        <v>1.5</v>
      </c>
      <c r="I146" s="2"/>
      <c r="J146" s="2" t="s">
        <v>70</v>
      </c>
      <c r="K146" s="24">
        <f t="shared" ref="K146:L146" si="479">D146+F146</f>
        <v>21.5</v>
      </c>
      <c r="L146" s="24">
        <f t="shared" si="479"/>
        <v>5.5</v>
      </c>
      <c r="N146" s="24">
        <f t="shared" si="477"/>
        <v>79.629629629629633</v>
      </c>
      <c r="O146" s="24">
        <f t="shared" si="478"/>
        <v>20.37037037037037</v>
      </c>
    </row>
    <row r="147" spans="2:15" ht="15.75" customHeight="1">
      <c r="B147" s="2"/>
      <c r="C147" s="2" t="s">
        <v>66</v>
      </c>
      <c r="D147" s="8">
        <v>3.5</v>
      </c>
      <c r="E147" s="8">
        <v>2.5</v>
      </c>
      <c r="F147" s="8">
        <v>0</v>
      </c>
      <c r="G147" s="8">
        <v>0.5</v>
      </c>
      <c r="I147" s="2"/>
      <c r="J147" s="2" t="s">
        <v>66</v>
      </c>
      <c r="K147" s="24">
        <f t="shared" ref="K147:L147" si="480">D147+F147</f>
        <v>3.5</v>
      </c>
      <c r="L147" s="24">
        <f t="shared" si="480"/>
        <v>3</v>
      </c>
      <c r="N147" s="24">
        <f t="shared" si="477"/>
        <v>53.846153846153847</v>
      </c>
      <c r="O147" s="24">
        <f t="shared" si="478"/>
        <v>46.153846153846153</v>
      </c>
    </row>
    <row r="148" spans="2:15" ht="15.75" customHeight="1">
      <c r="B148" s="2"/>
      <c r="C148" s="2" t="s">
        <v>71</v>
      </c>
      <c r="D148" s="8">
        <v>4</v>
      </c>
      <c r="E148" s="8">
        <v>3</v>
      </c>
      <c r="F148" s="8">
        <v>0.5</v>
      </c>
      <c r="G148" s="8">
        <v>0.5</v>
      </c>
      <c r="I148" s="2"/>
      <c r="J148" s="2" t="s">
        <v>71</v>
      </c>
      <c r="K148" s="24">
        <f t="shared" ref="K148:L148" si="481">D148+F148</f>
        <v>4.5</v>
      </c>
      <c r="L148" s="24">
        <f t="shared" si="481"/>
        <v>3.5</v>
      </c>
      <c r="N148" s="24">
        <f t="shared" si="477"/>
        <v>56.25</v>
      </c>
      <c r="O148" s="24">
        <f t="shared" si="478"/>
        <v>43.75</v>
      </c>
    </row>
    <row r="149" spans="2:15" ht="15.75" customHeight="1">
      <c r="B149" s="2"/>
      <c r="C149" s="2" t="s">
        <v>72</v>
      </c>
      <c r="D149" s="8">
        <v>1.5</v>
      </c>
      <c r="E149" s="8">
        <v>0</v>
      </c>
      <c r="F149" s="8">
        <v>0.5</v>
      </c>
      <c r="G149" s="8">
        <v>1.5</v>
      </c>
      <c r="I149" s="2"/>
      <c r="J149" s="2" t="s">
        <v>72</v>
      </c>
      <c r="K149" s="24">
        <f t="shared" ref="K149:L149" si="482">D149+F149</f>
        <v>2</v>
      </c>
      <c r="L149" s="24">
        <f t="shared" si="482"/>
        <v>1.5</v>
      </c>
      <c r="N149" s="24">
        <f t="shared" si="477"/>
        <v>57.142857142857146</v>
      </c>
      <c r="O149" s="24">
        <f t="shared" si="478"/>
        <v>42.857142857142854</v>
      </c>
    </row>
    <row r="150" spans="2:15" ht="15.75" customHeight="1">
      <c r="B150" s="2"/>
      <c r="C150" s="2" t="s">
        <v>73</v>
      </c>
      <c r="D150" s="8">
        <v>0.5</v>
      </c>
      <c r="E150" s="8">
        <v>0</v>
      </c>
      <c r="F150" s="8">
        <v>0</v>
      </c>
      <c r="G150" s="8">
        <v>0</v>
      </c>
      <c r="I150" s="2"/>
      <c r="J150" s="2" t="s">
        <v>73</v>
      </c>
      <c r="K150" s="24">
        <f t="shared" ref="K150:L150" si="483">D150+F150</f>
        <v>0.5</v>
      </c>
      <c r="L150" s="24">
        <f t="shared" si="483"/>
        <v>0</v>
      </c>
      <c r="N150" s="24">
        <f t="shared" si="477"/>
        <v>100</v>
      </c>
      <c r="O150" s="24">
        <f t="shared" si="478"/>
        <v>0</v>
      </c>
    </row>
    <row r="151" spans="2:15" ht="15.75" customHeight="1">
      <c r="B151" s="2"/>
      <c r="C151" s="2" t="s">
        <v>12</v>
      </c>
      <c r="D151" s="8">
        <v>15</v>
      </c>
      <c r="E151" s="8">
        <v>20.5</v>
      </c>
      <c r="F151" s="8">
        <v>4</v>
      </c>
      <c r="G151" s="8">
        <v>4</v>
      </c>
      <c r="I151" s="2"/>
      <c r="J151" s="2" t="s">
        <v>12</v>
      </c>
      <c r="K151" s="24">
        <f t="shared" ref="K151:L151" si="484">D151+F151</f>
        <v>19</v>
      </c>
      <c r="L151" s="24">
        <f t="shared" si="484"/>
        <v>24.5</v>
      </c>
      <c r="N151" s="24">
        <f t="shared" si="477"/>
        <v>43.678160919540232</v>
      </c>
      <c r="O151" s="24">
        <f t="shared" si="478"/>
        <v>56.321839080459768</v>
      </c>
    </row>
    <row r="152" spans="2:15" ht="15.75" customHeight="1"/>
    <row r="153" spans="2:15" ht="15.75" customHeight="1">
      <c r="B153" s="1"/>
      <c r="C153" s="1"/>
      <c r="D153" s="1" t="s">
        <v>0</v>
      </c>
      <c r="E153" s="1"/>
      <c r="F153" s="1" t="s">
        <v>1</v>
      </c>
      <c r="G153" s="1"/>
      <c r="I153" s="1"/>
      <c r="J153" s="1"/>
    </row>
    <row r="154" spans="2:15" ht="15.75" customHeight="1">
      <c r="B154" s="1" t="s">
        <v>13</v>
      </c>
      <c r="C154" s="1"/>
      <c r="D154" s="1" t="s">
        <v>3</v>
      </c>
      <c r="E154" s="1" t="s">
        <v>4</v>
      </c>
      <c r="F154" s="1" t="s">
        <v>3</v>
      </c>
      <c r="G154" s="1" t="s">
        <v>4</v>
      </c>
      <c r="I154" s="1" t="s">
        <v>13</v>
      </c>
      <c r="J154" s="1"/>
      <c r="K154" s="1" t="s">
        <v>3</v>
      </c>
      <c r="L154" s="1" t="s">
        <v>157</v>
      </c>
      <c r="N154" s="1" t="s">
        <v>3</v>
      </c>
      <c r="O154" s="1" t="s">
        <v>157</v>
      </c>
    </row>
    <row r="155" spans="2:15" ht="15.75" customHeight="1">
      <c r="B155" s="9" t="s">
        <v>39</v>
      </c>
      <c r="C155" s="2" t="s">
        <v>64</v>
      </c>
      <c r="D155" s="8">
        <v>22.333333333333336</v>
      </c>
      <c r="E155" s="8">
        <v>12.333333333333334</v>
      </c>
      <c r="F155" s="8">
        <v>15.333333333333332</v>
      </c>
      <c r="G155" s="8">
        <v>7.3333333333333339</v>
      </c>
      <c r="I155" s="9" t="s">
        <v>39</v>
      </c>
      <c r="J155" s="2" t="s">
        <v>64</v>
      </c>
      <c r="K155" s="24">
        <f t="shared" ref="K155:L155" si="485">D155+F155</f>
        <v>37.666666666666671</v>
      </c>
      <c r="L155" s="24">
        <f t="shared" si="485"/>
        <v>19.666666666666668</v>
      </c>
      <c r="N155" s="24">
        <f t="shared" ref="N155:N161" si="486">K155*100/(L155+K155)</f>
        <v>65.697674418604649</v>
      </c>
      <c r="O155" s="24">
        <f t="shared" ref="O155:O161" si="487">L155*100/(K155+L155)</f>
        <v>34.302325581395344</v>
      </c>
    </row>
    <row r="156" spans="2:15" ht="15.75" customHeight="1">
      <c r="B156" s="2"/>
      <c r="C156" s="2" t="s">
        <v>70</v>
      </c>
      <c r="D156" s="8">
        <v>8</v>
      </c>
      <c r="E156" s="8">
        <v>0.33333333333333348</v>
      </c>
      <c r="F156" s="8">
        <v>4.6666666666666679</v>
      </c>
      <c r="G156" s="8">
        <v>0</v>
      </c>
      <c r="I156" s="2"/>
      <c r="J156" s="2" t="s">
        <v>70</v>
      </c>
      <c r="K156" s="24">
        <f t="shared" ref="K156:L156" si="488">D156+F156</f>
        <v>12.666666666666668</v>
      </c>
      <c r="L156" s="24">
        <f t="shared" si="488"/>
        <v>0.33333333333333348</v>
      </c>
      <c r="N156" s="24">
        <f t="shared" si="486"/>
        <v>97.435897435897431</v>
      </c>
      <c r="O156" s="24">
        <f t="shared" si="487"/>
        <v>2.5641025641025652</v>
      </c>
    </row>
    <row r="157" spans="2:15" ht="15.75" customHeight="1">
      <c r="B157" s="2"/>
      <c r="C157" s="2" t="s">
        <v>66</v>
      </c>
      <c r="D157" s="8">
        <v>2.333333333333333</v>
      </c>
      <c r="E157" s="8">
        <v>2</v>
      </c>
      <c r="F157" s="8">
        <v>0.66666666666666663</v>
      </c>
      <c r="G157" s="8">
        <v>0.33333333333333331</v>
      </c>
      <c r="I157" s="2"/>
      <c r="J157" s="2" t="s">
        <v>66</v>
      </c>
      <c r="K157" s="24">
        <f t="shared" ref="K157:L157" si="489">D157+F157</f>
        <v>2.9999999999999996</v>
      </c>
      <c r="L157" s="24">
        <f t="shared" si="489"/>
        <v>2.3333333333333335</v>
      </c>
      <c r="N157" s="24">
        <f t="shared" si="486"/>
        <v>56.249999999999993</v>
      </c>
      <c r="O157" s="24">
        <f t="shared" si="487"/>
        <v>43.750000000000007</v>
      </c>
    </row>
    <row r="158" spans="2:15" ht="15.75" customHeight="1">
      <c r="B158" s="2"/>
      <c r="C158" s="2" t="s">
        <v>71</v>
      </c>
      <c r="D158" s="8">
        <v>1.666666666666667</v>
      </c>
      <c r="E158" s="8">
        <v>2</v>
      </c>
      <c r="F158" s="8">
        <v>0.66666666666666663</v>
      </c>
      <c r="G158" s="8">
        <v>0</v>
      </c>
      <c r="I158" s="2"/>
      <c r="J158" s="2" t="s">
        <v>71</v>
      </c>
      <c r="K158" s="24">
        <f t="shared" ref="K158:L158" si="490">D158+F158</f>
        <v>2.3333333333333335</v>
      </c>
      <c r="L158" s="24">
        <f t="shared" si="490"/>
        <v>2</v>
      </c>
      <c r="N158" s="24">
        <f t="shared" si="486"/>
        <v>53.84615384615384</v>
      </c>
      <c r="O158" s="24">
        <f t="shared" si="487"/>
        <v>46.153846153846146</v>
      </c>
    </row>
    <row r="159" spans="2:15" ht="15.75" customHeight="1">
      <c r="B159" s="2"/>
      <c r="C159" s="2" t="s">
        <v>72</v>
      </c>
      <c r="D159" s="8">
        <v>4</v>
      </c>
      <c r="E159" s="8">
        <v>0.66666666666666663</v>
      </c>
      <c r="F159" s="8">
        <v>1.666666666666667</v>
      </c>
      <c r="G159" s="8">
        <v>0</v>
      </c>
      <c r="I159" s="2"/>
      <c r="J159" s="2" t="s">
        <v>72</v>
      </c>
      <c r="K159" s="24">
        <f t="shared" ref="K159:L159" si="491">D159+F159</f>
        <v>5.666666666666667</v>
      </c>
      <c r="L159" s="24">
        <f t="shared" si="491"/>
        <v>0.66666666666666663</v>
      </c>
      <c r="N159" s="24">
        <f t="shared" si="486"/>
        <v>89.473684210526315</v>
      </c>
      <c r="O159" s="24">
        <f t="shared" si="487"/>
        <v>10.526315789473681</v>
      </c>
    </row>
    <row r="160" spans="2:15" ht="15.75" customHeight="1">
      <c r="B160" s="2"/>
      <c r="C160" s="2" t="s">
        <v>73</v>
      </c>
      <c r="D160" s="8">
        <v>3</v>
      </c>
      <c r="E160" s="8">
        <v>0</v>
      </c>
      <c r="F160" s="8">
        <v>0.66666666666666663</v>
      </c>
      <c r="G160" s="8">
        <v>0</v>
      </c>
      <c r="I160" s="2"/>
      <c r="J160" s="2" t="s">
        <v>73</v>
      </c>
      <c r="K160" s="24">
        <f t="shared" ref="K160:L160" si="492">D160+F160</f>
        <v>3.6666666666666665</v>
      </c>
      <c r="L160" s="24">
        <f t="shared" si="492"/>
        <v>0</v>
      </c>
      <c r="N160" s="24">
        <f t="shared" si="486"/>
        <v>100</v>
      </c>
      <c r="O160" s="24">
        <f t="shared" si="487"/>
        <v>0</v>
      </c>
    </row>
    <row r="161" spans="2:15" ht="15.75" customHeight="1">
      <c r="B161" s="2"/>
      <c r="C161" s="2" t="s">
        <v>12</v>
      </c>
      <c r="D161" s="8">
        <v>12</v>
      </c>
      <c r="E161" s="8">
        <v>14.333333333333332</v>
      </c>
      <c r="F161" s="8">
        <v>1.3333333333333335</v>
      </c>
      <c r="G161" s="8">
        <v>2.333333333333333</v>
      </c>
      <c r="I161" s="2"/>
      <c r="J161" s="2" t="s">
        <v>12</v>
      </c>
      <c r="K161" s="24">
        <f t="shared" ref="K161:L161" si="493">D161+F161</f>
        <v>13.333333333333334</v>
      </c>
      <c r="L161" s="24">
        <f t="shared" si="493"/>
        <v>16.666666666666664</v>
      </c>
      <c r="N161" s="24">
        <f t="shared" si="486"/>
        <v>44.44444444444445</v>
      </c>
      <c r="O161" s="24">
        <f t="shared" si="487"/>
        <v>55.55555555555555</v>
      </c>
    </row>
    <row r="162" spans="2:15" ht="15.75" customHeight="1"/>
    <row r="163" spans="2:15" ht="15.75" customHeight="1">
      <c r="B163" s="1"/>
      <c r="C163" s="1"/>
      <c r="D163" s="1" t="s">
        <v>0</v>
      </c>
      <c r="E163" s="1"/>
      <c r="F163" s="1" t="s">
        <v>1</v>
      </c>
      <c r="G163" s="1"/>
      <c r="I163" s="1"/>
      <c r="J163" s="1"/>
    </row>
    <row r="164" spans="2:15" ht="15.75" customHeight="1">
      <c r="B164" s="1" t="s">
        <v>13</v>
      </c>
      <c r="C164" s="1"/>
      <c r="D164" s="1" t="s">
        <v>3</v>
      </c>
      <c r="E164" s="1" t="s">
        <v>4</v>
      </c>
      <c r="F164" s="1" t="s">
        <v>3</v>
      </c>
      <c r="G164" s="1" t="s">
        <v>4</v>
      </c>
      <c r="I164" s="1" t="s">
        <v>13</v>
      </c>
      <c r="J164" s="1"/>
      <c r="K164" s="1" t="s">
        <v>3</v>
      </c>
      <c r="L164" s="1" t="s">
        <v>157</v>
      </c>
      <c r="N164" s="1" t="s">
        <v>3</v>
      </c>
      <c r="O164" s="1" t="s">
        <v>157</v>
      </c>
    </row>
    <row r="165" spans="2:15" ht="15.75" customHeight="1">
      <c r="B165" s="9" t="s">
        <v>40</v>
      </c>
      <c r="C165" s="2" t="s">
        <v>64</v>
      </c>
      <c r="D165" s="8">
        <v>26</v>
      </c>
      <c r="E165" s="8">
        <v>15.333333333333332</v>
      </c>
      <c r="F165" s="8">
        <v>9.3333333333333339</v>
      </c>
      <c r="G165" s="8">
        <v>5.333333333333333</v>
      </c>
      <c r="I165" s="9" t="s">
        <v>40</v>
      </c>
      <c r="J165" s="2" t="s">
        <v>64</v>
      </c>
      <c r="K165" s="24">
        <f t="shared" ref="K165:L165" si="494">D165+F165</f>
        <v>35.333333333333336</v>
      </c>
      <c r="L165" s="24">
        <f t="shared" si="494"/>
        <v>20.666666666666664</v>
      </c>
      <c r="N165" s="24">
        <f t="shared" ref="N165:N171" si="495">K165*100/(L165+K165)</f>
        <v>63.095238095238095</v>
      </c>
      <c r="O165" s="24">
        <f t="shared" ref="O165:O171" si="496">L165*100/(K165+L165)</f>
        <v>36.904761904761905</v>
      </c>
    </row>
    <row r="166" spans="2:15" ht="15.75" customHeight="1">
      <c r="B166" s="2"/>
      <c r="C166" s="2" t="s">
        <v>70</v>
      </c>
      <c r="D166" s="8">
        <v>5.9999999999999991</v>
      </c>
      <c r="E166" s="8">
        <v>1.6666666666666661</v>
      </c>
      <c r="F166" s="8">
        <v>1.6666666666666665</v>
      </c>
      <c r="G166" s="8">
        <v>0.33333333333333337</v>
      </c>
      <c r="I166" s="2"/>
      <c r="J166" s="2" t="s">
        <v>70</v>
      </c>
      <c r="K166" s="24">
        <f t="shared" ref="K166:L166" si="497">D166+F166</f>
        <v>7.6666666666666661</v>
      </c>
      <c r="L166" s="24">
        <f t="shared" si="497"/>
        <v>1.9999999999999996</v>
      </c>
      <c r="N166" s="24">
        <f t="shared" si="495"/>
        <v>79.310344827586206</v>
      </c>
      <c r="O166" s="24">
        <f t="shared" si="496"/>
        <v>20.68965517241379</v>
      </c>
    </row>
    <row r="167" spans="2:15" ht="15.75" customHeight="1">
      <c r="B167" s="2"/>
      <c r="C167" s="2" t="s">
        <v>66</v>
      </c>
      <c r="D167" s="8">
        <v>4</v>
      </c>
      <c r="E167" s="8">
        <v>2.3333333333333335</v>
      </c>
      <c r="F167" s="8">
        <v>1</v>
      </c>
      <c r="G167" s="8">
        <v>0</v>
      </c>
      <c r="I167" s="2"/>
      <c r="J167" s="2" t="s">
        <v>66</v>
      </c>
      <c r="K167" s="24">
        <f t="shared" ref="K167:L167" si="498">D167+F167</f>
        <v>5</v>
      </c>
      <c r="L167" s="24">
        <f t="shared" si="498"/>
        <v>2.3333333333333335</v>
      </c>
      <c r="N167" s="24">
        <f t="shared" si="495"/>
        <v>68.181818181818173</v>
      </c>
      <c r="O167" s="24">
        <f t="shared" si="496"/>
        <v>31.818181818181817</v>
      </c>
    </row>
    <row r="168" spans="2:15" ht="15.75" customHeight="1">
      <c r="B168" s="2"/>
      <c r="C168" s="2" t="s">
        <v>71</v>
      </c>
      <c r="D168" s="8">
        <v>2.333333333333333</v>
      </c>
      <c r="E168" s="8">
        <v>1.3333333333333335</v>
      </c>
      <c r="F168" s="8">
        <v>0.33333333333333331</v>
      </c>
      <c r="G168" s="8">
        <v>0</v>
      </c>
      <c r="I168" s="2"/>
      <c r="J168" s="2" t="s">
        <v>71</v>
      </c>
      <c r="K168" s="24">
        <f t="shared" ref="K168:L168" si="499">D168+F168</f>
        <v>2.6666666666666665</v>
      </c>
      <c r="L168" s="24">
        <f t="shared" si="499"/>
        <v>1.3333333333333335</v>
      </c>
      <c r="N168" s="24">
        <f t="shared" si="495"/>
        <v>66.666666666666657</v>
      </c>
      <c r="O168" s="24">
        <f t="shared" si="496"/>
        <v>33.333333333333336</v>
      </c>
    </row>
    <row r="169" spans="2:15" ht="15.75" customHeight="1">
      <c r="B169" s="2"/>
      <c r="C169" s="2" t="s">
        <v>72</v>
      </c>
      <c r="D169" s="8">
        <v>7</v>
      </c>
      <c r="E169" s="8">
        <v>1.666666666666667</v>
      </c>
      <c r="F169" s="8">
        <v>1.6666666666666667</v>
      </c>
      <c r="G169" s="8">
        <v>0.33333333333333331</v>
      </c>
      <c r="I169" s="2"/>
      <c r="J169" s="2" t="s">
        <v>72</v>
      </c>
      <c r="K169" s="24">
        <f t="shared" ref="K169:L169" si="500">D169+F169</f>
        <v>8.6666666666666661</v>
      </c>
      <c r="L169" s="24">
        <f t="shared" si="500"/>
        <v>2.0000000000000004</v>
      </c>
      <c r="N169" s="24">
        <f t="shared" si="495"/>
        <v>81.25</v>
      </c>
      <c r="O169" s="24">
        <f t="shared" si="496"/>
        <v>18.750000000000007</v>
      </c>
    </row>
    <row r="170" spans="2:15" ht="15.75" customHeight="1">
      <c r="B170" s="2"/>
      <c r="C170" s="2" t="s">
        <v>73</v>
      </c>
      <c r="D170" s="8">
        <v>2</v>
      </c>
      <c r="E170" s="8">
        <v>0.66666666666666663</v>
      </c>
      <c r="F170" s="8">
        <v>0</v>
      </c>
      <c r="G170" s="8">
        <v>0.33333333333333331</v>
      </c>
      <c r="I170" s="2"/>
      <c r="J170" s="2" t="s">
        <v>73</v>
      </c>
      <c r="K170" s="24">
        <f t="shared" ref="K170:L170" si="501">D170+F170</f>
        <v>2</v>
      </c>
      <c r="L170" s="24">
        <f t="shared" si="501"/>
        <v>1</v>
      </c>
      <c r="N170" s="24">
        <f t="shared" si="495"/>
        <v>66.666666666666671</v>
      </c>
      <c r="O170" s="24">
        <f t="shared" si="496"/>
        <v>33.333333333333336</v>
      </c>
    </row>
    <row r="171" spans="2:15" ht="15.75" customHeight="1">
      <c r="B171" s="2"/>
      <c r="C171" s="2" t="s">
        <v>12</v>
      </c>
      <c r="D171" s="8">
        <v>11</v>
      </c>
      <c r="E171" s="8">
        <v>15.999999999999998</v>
      </c>
      <c r="F171" s="8">
        <v>2</v>
      </c>
      <c r="G171" s="8">
        <v>1.3333333333333335</v>
      </c>
      <c r="I171" s="2"/>
      <c r="J171" s="2" t="s">
        <v>12</v>
      </c>
      <c r="K171" s="24">
        <f t="shared" ref="K171:L171" si="502">D171+F171</f>
        <v>13</v>
      </c>
      <c r="L171" s="24">
        <f t="shared" si="502"/>
        <v>17.333333333333332</v>
      </c>
      <c r="N171" s="24">
        <f t="shared" si="495"/>
        <v>42.857142857142861</v>
      </c>
      <c r="O171" s="24">
        <f t="shared" si="496"/>
        <v>57.142857142857146</v>
      </c>
    </row>
    <row r="172" spans="2:15" ht="15.75" customHeight="1"/>
    <row r="173" spans="2:15" ht="15.75" customHeight="1">
      <c r="B173" s="1"/>
      <c r="C173" s="1"/>
      <c r="D173" s="1" t="s">
        <v>0</v>
      </c>
      <c r="E173" s="1"/>
      <c r="F173" s="1" t="s">
        <v>1</v>
      </c>
      <c r="G173" s="1"/>
      <c r="I173" s="1"/>
      <c r="J173" s="1"/>
    </row>
    <row r="174" spans="2:15" ht="15.75" customHeight="1">
      <c r="B174" s="1" t="s">
        <v>18</v>
      </c>
      <c r="C174" s="1"/>
      <c r="D174" s="1" t="s">
        <v>3</v>
      </c>
      <c r="E174" s="1" t="s">
        <v>4</v>
      </c>
      <c r="F174" s="1" t="s">
        <v>3</v>
      </c>
      <c r="G174" s="1" t="s">
        <v>4</v>
      </c>
      <c r="I174" s="1" t="s">
        <v>18</v>
      </c>
      <c r="J174" s="1"/>
      <c r="K174" s="1" t="s">
        <v>3</v>
      </c>
      <c r="L174" s="1" t="s">
        <v>157</v>
      </c>
      <c r="N174" s="1" t="s">
        <v>3</v>
      </c>
      <c r="O174" s="1" t="s">
        <v>157</v>
      </c>
    </row>
    <row r="175" spans="2:15" ht="15.75" customHeight="1">
      <c r="B175" s="9" t="s">
        <v>19</v>
      </c>
      <c r="C175" s="2" t="s">
        <v>64</v>
      </c>
      <c r="D175" s="8">
        <v>11</v>
      </c>
      <c r="E175" s="8">
        <v>7.5</v>
      </c>
      <c r="F175" s="8">
        <v>3</v>
      </c>
      <c r="G175" s="8">
        <v>3</v>
      </c>
      <c r="I175" s="9" t="s">
        <v>19</v>
      </c>
      <c r="J175" s="2" t="s">
        <v>64</v>
      </c>
      <c r="K175" s="24">
        <f t="shared" ref="K175:L175" si="503">D175+F175</f>
        <v>14</v>
      </c>
      <c r="L175" s="24">
        <f t="shared" si="503"/>
        <v>10.5</v>
      </c>
      <c r="N175" s="24">
        <f t="shared" ref="N175:N181" si="504">K175*100/(L175+K175)</f>
        <v>57.142857142857146</v>
      </c>
      <c r="O175" s="24">
        <f t="shared" ref="O175:O181" si="505">L175*100/(K175+L175)</f>
        <v>42.857142857142854</v>
      </c>
    </row>
    <row r="176" spans="2:15" ht="15.75" customHeight="1">
      <c r="B176" s="2"/>
      <c r="C176" s="2" t="s">
        <v>70</v>
      </c>
      <c r="D176" s="8">
        <v>10.5</v>
      </c>
      <c r="E176" s="8">
        <v>5.5</v>
      </c>
      <c r="F176" s="8">
        <v>1.5</v>
      </c>
      <c r="G176" s="8">
        <v>1</v>
      </c>
      <c r="I176" s="2"/>
      <c r="J176" s="2" t="s">
        <v>70</v>
      </c>
      <c r="K176" s="24">
        <f t="shared" ref="K176:L176" si="506">D176+F176</f>
        <v>12</v>
      </c>
      <c r="L176" s="24">
        <f t="shared" si="506"/>
        <v>6.5</v>
      </c>
      <c r="N176" s="24">
        <f t="shared" si="504"/>
        <v>64.86486486486487</v>
      </c>
      <c r="O176" s="24">
        <f t="shared" si="505"/>
        <v>35.135135135135137</v>
      </c>
    </row>
    <row r="177" spans="2:15" ht="15.75" customHeight="1">
      <c r="B177" s="2"/>
      <c r="C177" s="2" t="s">
        <v>66</v>
      </c>
      <c r="D177" s="8">
        <v>5.5</v>
      </c>
      <c r="E177" s="8">
        <v>4.5</v>
      </c>
      <c r="F177" s="8">
        <v>1</v>
      </c>
      <c r="G177" s="8">
        <v>1</v>
      </c>
      <c r="I177" s="2"/>
      <c r="J177" s="2" t="s">
        <v>66</v>
      </c>
      <c r="K177" s="24">
        <f t="shared" ref="K177:L177" si="507">D177+F177</f>
        <v>6.5</v>
      </c>
      <c r="L177" s="24">
        <f t="shared" si="507"/>
        <v>5.5</v>
      </c>
      <c r="N177" s="24">
        <f t="shared" si="504"/>
        <v>54.166666666666664</v>
      </c>
      <c r="O177" s="24">
        <f t="shared" si="505"/>
        <v>45.833333333333336</v>
      </c>
    </row>
    <row r="178" spans="2:15" ht="15.75" customHeight="1">
      <c r="B178" s="2"/>
      <c r="C178" s="2" t="s">
        <v>71</v>
      </c>
      <c r="D178" s="8">
        <v>7</v>
      </c>
      <c r="E178" s="8">
        <v>1</v>
      </c>
      <c r="F178" s="8">
        <v>0</v>
      </c>
      <c r="G178" s="8">
        <v>0</v>
      </c>
      <c r="I178" s="2"/>
      <c r="J178" s="2" t="s">
        <v>71</v>
      </c>
      <c r="K178" s="24">
        <f t="shared" ref="K178:L178" si="508">D178+F178</f>
        <v>7</v>
      </c>
      <c r="L178" s="24">
        <f t="shared" si="508"/>
        <v>1</v>
      </c>
      <c r="N178" s="24">
        <f t="shared" si="504"/>
        <v>87.5</v>
      </c>
      <c r="O178" s="24">
        <f t="shared" si="505"/>
        <v>12.5</v>
      </c>
    </row>
    <row r="179" spans="2:15" ht="15.75" customHeight="1">
      <c r="B179" s="2"/>
      <c r="C179" s="2" t="s">
        <v>72</v>
      </c>
      <c r="D179" s="8">
        <v>3</v>
      </c>
      <c r="E179" s="8">
        <v>0.5</v>
      </c>
      <c r="F179" s="8">
        <v>0</v>
      </c>
      <c r="G179" s="8">
        <v>0</v>
      </c>
      <c r="I179" s="2"/>
      <c r="J179" s="2" t="s">
        <v>72</v>
      </c>
      <c r="K179" s="24">
        <f t="shared" ref="K179:L179" si="509">D179+F179</f>
        <v>3</v>
      </c>
      <c r="L179" s="24">
        <f t="shared" si="509"/>
        <v>0.5</v>
      </c>
      <c r="N179" s="24">
        <f t="shared" si="504"/>
        <v>85.714285714285708</v>
      </c>
      <c r="O179" s="24">
        <f t="shared" si="505"/>
        <v>14.285714285714286</v>
      </c>
    </row>
    <row r="180" spans="2:15" ht="15.75" customHeight="1">
      <c r="B180" s="2"/>
      <c r="C180" s="2" t="s">
        <v>73</v>
      </c>
      <c r="D180" s="8">
        <v>2</v>
      </c>
      <c r="E180" s="8">
        <v>1</v>
      </c>
      <c r="F180" s="8">
        <v>0</v>
      </c>
      <c r="G180" s="8">
        <v>0</v>
      </c>
      <c r="I180" s="2"/>
      <c r="J180" s="2" t="s">
        <v>73</v>
      </c>
      <c r="K180" s="24">
        <f t="shared" ref="K180:L180" si="510">D180+F180</f>
        <v>2</v>
      </c>
      <c r="L180" s="24">
        <f t="shared" si="510"/>
        <v>1</v>
      </c>
      <c r="N180" s="24">
        <f t="shared" si="504"/>
        <v>66.666666666666671</v>
      </c>
      <c r="O180" s="24">
        <f t="shared" si="505"/>
        <v>33.333333333333336</v>
      </c>
    </row>
    <row r="181" spans="2:15" ht="15.75" customHeight="1">
      <c r="B181" s="2"/>
      <c r="C181" s="2" t="s">
        <v>12</v>
      </c>
      <c r="D181" s="8">
        <v>13.5</v>
      </c>
      <c r="E181" s="8">
        <v>20</v>
      </c>
      <c r="F181" s="8">
        <v>4</v>
      </c>
      <c r="G181" s="8">
        <v>3.5</v>
      </c>
      <c r="I181" s="2"/>
      <c r="J181" s="2" t="s">
        <v>12</v>
      </c>
      <c r="K181" s="24">
        <f t="shared" ref="K181:L181" si="511">D181+F181</f>
        <v>17.5</v>
      </c>
      <c r="L181" s="24">
        <f t="shared" si="511"/>
        <v>23.5</v>
      </c>
      <c r="N181" s="24">
        <f t="shared" si="504"/>
        <v>42.68292682926829</v>
      </c>
      <c r="O181" s="24">
        <f t="shared" si="505"/>
        <v>57.31707317073171</v>
      </c>
    </row>
    <row r="182" spans="2:15" ht="15.75" customHeight="1"/>
    <row r="183" spans="2:15" ht="15.75" customHeight="1">
      <c r="B183" s="1"/>
      <c r="C183" s="1"/>
      <c r="D183" s="1" t="s">
        <v>0</v>
      </c>
      <c r="E183" s="1"/>
      <c r="F183" s="1" t="s">
        <v>1</v>
      </c>
      <c r="G183" s="1"/>
      <c r="I183" s="1"/>
      <c r="J183" s="1"/>
    </row>
    <row r="184" spans="2:15" ht="15.75" customHeight="1">
      <c r="B184" s="1" t="s">
        <v>18</v>
      </c>
      <c r="C184" s="1"/>
      <c r="D184" s="1" t="s">
        <v>3</v>
      </c>
      <c r="E184" s="1" t="s">
        <v>4</v>
      </c>
      <c r="F184" s="1" t="s">
        <v>3</v>
      </c>
      <c r="G184" s="1" t="s">
        <v>4</v>
      </c>
      <c r="I184" s="1" t="s">
        <v>18</v>
      </c>
      <c r="J184" s="1"/>
      <c r="K184" s="1" t="s">
        <v>3</v>
      </c>
      <c r="L184" s="1" t="s">
        <v>157</v>
      </c>
      <c r="N184" s="1" t="s">
        <v>3</v>
      </c>
      <c r="O184" s="1" t="s">
        <v>157</v>
      </c>
    </row>
    <row r="185" spans="2:15" ht="15.75" customHeight="1">
      <c r="B185" s="9" t="s">
        <v>20</v>
      </c>
      <c r="C185" s="2" t="s">
        <v>64</v>
      </c>
      <c r="D185" s="8">
        <v>23</v>
      </c>
      <c r="E185" s="8">
        <v>11</v>
      </c>
      <c r="F185" s="8">
        <v>11</v>
      </c>
      <c r="G185" s="8">
        <v>5</v>
      </c>
      <c r="I185" s="9" t="s">
        <v>20</v>
      </c>
      <c r="J185" s="2" t="s">
        <v>64</v>
      </c>
      <c r="K185" s="24">
        <f t="shared" ref="K185:L185" si="512">D185+F185</f>
        <v>34</v>
      </c>
      <c r="L185" s="24">
        <f t="shared" si="512"/>
        <v>16</v>
      </c>
      <c r="N185" s="24">
        <f t="shared" ref="N185:N191" si="513">K185*100/(L185+K185)</f>
        <v>68</v>
      </c>
      <c r="O185" s="24">
        <f t="shared" ref="O185:O191" si="514">L185*100/(K185+L185)</f>
        <v>32</v>
      </c>
    </row>
    <row r="186" spans="2:15" ht="15.75" customHeight="1">
      <c r="B186" s="2"/>
      <c r="C186" s="2" t="s">
        <v>70</v>
      </c>
      <c r="D186" s="8">
        <v>10</v>
      </c>
      <c r="E186" s="8">
        <v>2</v>
      </c>
      <c r="F186" s="8">
        <v>0</v>
      </c>
      <c r="G186" s="8">
        <v>0</v>
      </c>
      <c r="I186" s="2"/>
      <c r="J186" s="2" t="s">
        <v>70</v>
      </c>
      <c r="K186" s="24">
        <f t="shared" ref="K186:L186" si="515">D186+F186</f>
        <v>10</v>
      </c>
      <c r="L186" s="24">
        <f t="shared" si="515"/>
        <v>2</v>
      </c>
      <c r="N186" s="24">
        <f t="shared" si="513"/>
        <v>83.333333333333329</v>
      </c>
      <c r="O186" s="24">
        <f t="shared" si="514"/>
        <v>16.666666666666668</v>
      </c>
    </row>
    <row r="187" spans="2:15" ht="15.75" customHeight="1">
      <c r="B187" s="2"/>
      <c r="C187" s="2" t="s">
        <v>66</v>
      </c>
      <c r="D187" s="8">
        <v>11</v>
      </c>
      <c r="E187" s="8">
        <v>5</v>
      </c>
      <c r="F187" s="8">
        <v>2</v>
      </c>
      <c r="G187" s="8">
        <v>0</v>
      </c>
      <c r="I187" s="2"/>
      <c r="J187" s="2" t="s">
        <v>66</v>
      </c>
      <c r="K187" s="24">
        <f t="shared" ref="K187:L187" si="516">D187+F187</f>
        <v>13</v>
      </c>
      <c r="L187" s="24">
        <f t="shared" si="516"/>
        <v>5</v>
      </c>
      <c r="N187" s="24">
        <f t="shared" si="513"/>
        <v>72.222222222222229</v>
      </c>
      <c r="O187" s="24">
        <f t="shared" si="514"/>
        <v>27.777777777777779</v>
      </c>
    </row>
    <row r="188" spans="2:15" ht="15.75" customHeight="1">
      <c r="B188" s="2"/>
      <c r="C188" s="2" t="s">
        <v>71</v>
      </c>
      <c r="D188" s="8">
        <v>6</v>
      </c>
      <c r="E188" s="8">
        <v>3</v>
      </c>
      <c r="F188" s="8">
        <v>1</v>
      </c>
      <c r="G188" s="8">
        <v>0</v>
      </c>
      <c r="I188" s="2"/>
      <c r="J188" s="2" t="s">
        <v>71</v>
      </c>
      <c r="K188" s="24">
        <f t="shared" ref="K188:L188" si="517">D188+F188</f>
        <v>7</v>
      </c>
      <c r="L188" s="24">
        <f t="shared" si="517"/>
        <v>3</v>
      </c>
      <c r="N188" s="24">
        <f t="shared" si="513"/>
        <v>70</v>
      </c>
      <c r="O188" s="24">
        <f t="shared" si="514"/>
        <v>30</v>
      </c>
    </row>
    <row r="189" spans="2:15" ht="15.75" customHeight="1">
      <c r="B189" s="2"/>
      <c r="C189" s="2" t="s">
        <v>72</v>
      </c>
      <c r="D189" s="8">
        <v>7</v>
      </c>
      <c r="E189" s="8">
        <v>1</v>
      </c>
      <c r="F189" s="8">
        <v>7</v>
      </c>
      <c r="G189" s="8">
        <v>1</v>
      </c>
      <c r="I189" s="2"/>
      <c r="J189" s="2" t="s">
        <v>72</v>
      </c>
      <c r="K189" s="24">
        <f t="shared" ref="K189:L189" si="518">D189+F189</f>
        <v>14</v>
      </c>
      <c r="L189" s="24">
        <f t="shared" si="518"/>
        <v>2</v>
      </c>
      <c r="N189" s="24">
        <f t="shared" si="513"/>
        <v>87.5</v>
      </c>
      <c r="O189" s="24">
        <f t="shared" si="514"/>
        <v>12.5</v>
      </c>
    </row>
    <row r="190" spans="2:15" ht="15.75" customHeight="1">
      <c r="B190" s="2"/>
      <c r="C190" s="2" t="s">
        <v>73</v>
      </c>
      <c r="D190" s="8">
        <v>5</v>
      </c>
      <c r="E190" s="8">
        <v>1</v>
      </c>
      <c r="F190" s="8">
        <v>0</v>
      </c>
      <c r="G190" s="8">
        <v>0</v>
      </c>
      <c r="I190" s="2"/>
      <c r="J190" s="2" t="s">
        <v>73</v>
      </c>
      <c r="K190" s="24">
        <f t="shared" ref="K190:L190" si="519">D190+F190</f>
        <v>5</v>
      </c>
      <c r="L190" s="24">
        <f t="shared" si="519"/>
        <v>1</v>
      </c>
      <c r="N190" s="24">
        <f t="shared" si="513"/>
        <v>83.333333333333329</v>
      </c>
      <c r="O190" s="24">
        <f t="shared" si="514"/>
        <v>16.666666666666668</v>
      </c>
    </row>
    <row r="191" spans="2:15" ht="15.75" customHeight="1">
      <c r="B191" s="2"/>
      <c r="C191" s="2" t="s">
        <v>12</v>
      </c>
      <c r="D191" s="8">
        <v>10</v>
      </c>
      <c r="E191" s="8">
        <v>19</v>
      </c>
      <c r="F191" s="8">
        <v>0</v>
      </c>
      <c r="G191" s="8">
        <v>4</v>
      </c>
      <c r="I191" s="2"/>
      <c r="J191" s="2" t="s">
        <v>12</v>
      </c>
      <c r="K191" s="24">
        <f t="shared" ref="K191:L191" si="520">D191+F191</f>
        <v>10</v>
      </c>
      <c r="L191" s="24">
        <f t="shared" si="520"/>
        <v>23</v>
      </c>
      <c r="N191" s="24">
        <f t="shared" si="513"/>
        <v>30.303030303030305</v>
      </c>
      <c r="O191" s="24">
        <f t="shared" si="514"/>
        <v>69.696969696969703</v>
      </c>
    </row>
    <row r="192" spans="2:15" ht="15.75" customHeight="1"/>
    <row r="193" spans="2:15" ht="15.75" customHeight="1">
      <c r="B193" s="1"/>
      <c r="C193" s="1"/>
      <c r="D193" s="1" t="s">
        <v>0</v>
      </c>
      <c r="E193" s="1"/>
      <c r="F193" s="1" t="s">
        <v>1</v>
      </c>
      <c r="G193" s="1"/>
      <c r="I193" s="1"/>
      <c r="J193" s="1"/>
    </row>
    <row r="194" spans="2:15" ht="15.75" customHeight="1">
      <c r="B194" s="1" t="s">
        <v>18</v>
      </c>
      <c r="C194" s="1"/>
      <c r="D194" s="1" t="s">
        <v>3</v>
      </c>
      <c r="E194" s="1" t="s">
        <v>4</v>
      </c>
      <c r="F194" s="1" t="s">
        <v>3</v>
      </c>
      <c r="G194" s="1" t="s">
        <v>4</v>
      </c>
      <c r="I194" s="1" t="s">
        <v>18</v>
      </c>
      <c r="J194" s="1"/>
      <c r="K194" s="1" t="s">
        <v>3</v>
      </c>
      <c r="L194" s="1" t="s">
        <v>157</v>
      </c>
      <c r="N194" s="1" t="s">
        <v>3</v>
      </c>
      <c r="O194" s="1" t="s">
        <v>157</v>
      </c>
    </row>
    <row r="195" spans="2:15" ht="15.75" customHeight="1">
      <c r="B195" s="9" t="s">
        <v>24</v>
      </c>
      <c r="C195" s="2" t="s">
        <v>64</v>
      </c>
      <c r="D195" s="8">
        <v>29</v>
      </c>
      <c r="E195" s="8">
        <v>17</v>
      </c>
      <c r="F195" s="8">
        <v>16</v>
      </c>
      <c r="G195" s="8">
        <v>12</v>
      </c>
      <c r="I195" s="9" t="s">
        <v>24</v>
      </c>
      <c r="J195" s="2" t="s">
        <v>64</v>
      </c>
      <c r="K195" s="24">
        <f t="shared" ref="K195:L195" si="521">D195+F195</f>
        <v>45</v>
      </c>
      <c r="L195" s="24">
        <f t="shared" si="521"/>
        <v>29</v>
      </c>
      <c r="N195" s="24">
        <f t="shared" ref="N195:N201" si="522">K195*100/(L195+K195)</f>
        <v>60.810810810810814</v>
      </c>
      <c r="O195" s="24">
        <f t="shared" ref="O195:O201" si="523">L195*100/(K195+L195)</f>
        <v>39.189189189189186</v>
      </c>
    </row>
    <row r="196" spans="2:15" ht="15.75" customHeight="1">
      <c r="B196" s="2"/>
      <c r="C196" s="2" t="s">
        <v>70</v>
      </c>
      <c r="D196" s="8">
        <v>2.5</v>
      </c>
      <c r="E196" s="8">
        <v>0.5</v>
      </c>
      <c r="F196" s="8">
        <v>0</v>
      </c>
      <c r="G196" s="8">
        <v>0.5</v>
      </c>
      <c r="I196" s="2"/>
      <c r="J196" s="2" t="s">
        <v>70</v>
      </c>
      <c r="K196" s="24">
        <f t="shared" ref="K196:L196" si="524">D196+F196</f>
        <v>2.5</v>
      </c>
      <c r="L196" s="24">
        <f t="shared" si="524"/>
        <v>1</v>
      </c>
      <c r="N196" s="24">
        <f t="shared" si="522"/>
        <v>71.428571428571431</v>
      </c>
      <c r="O196" s="24">
        <f t="shared" si="523"/>
        <v>28.571428571428573</v>
      </c>
    </row>
    <row r="197" spans="2:15" ht="15.75" customHeight="1">
      <c r="B197" s="2"/>
      <c r="C197" s="2" t="s">
        <v>66</v>
      </c>
      <c r="D197" s="8">
        <v>5.5</v>
      </c>
      <c r="E197" s="8">
        <v>6</v>
      </c>
      <c r="F197" s="8">
        <v>1.5</v>
      </c>
      <c r="G197" s="8">
        <v>1</v>
      </c>
      <c r="I197" s="2"/>
      <c r="J197" s="2" t="s">
        <v>66</v>
      </c>
      <c r="K197" s="24">
        <f t="shared" ref="K197:L197" si="525">D197+F197</f>
        <v>7</v>
      </c>
      <c r="L197" s="24">
        <f t="shared" si="525"/>
        <v>7</v>
      </c>
      <c r="N197" s="24">
        <f t="shared" si="522"/>
        <v>50</v>
      </c>
      <c r="O197" s="24">
        <f t="shared" si="523"/>
        <v>50</v>
      </c>
    </row>
    <row r="198" spans="2:15" ht="15.75" customHeight="1">
      <c r="B198" s="2"/>
      <c r="C198" s="2" t="s">
        <v>71</v>
      </c>
      <c r="D198" s="8">
        <v>1</v>
      </c>
      <c r="E198" s="8">
        <v>0</v>
      </c>
      <c r="F198" s="8">
        <v>0</v>
      </c>
      <c r="G198" s="8">
        <v>0.5</v>
      </c>
      <c r="I198" s="2"/>
      <c r="J198" s="2" t="s">
        <v>71</v>
      </c>
      <c r="K198" s="24">
        <f t="shared" ref="K198:L198" si="526">D198+F198</f>
        <v>1</v>
      </c>
      <c r="L198" s="24">
        <f t="shared" si="526"/>
        <v>0.5</v>
      </c>
      <c r="N198" s="24">
        <f t="shared" si="522"/>
        <v>66.666666666666671</v>
      </c>
      <c r="O198" s="24">
        <f t="shared" si="523"/>
        <v>33.333333333333336</v>
      </c>
    </row>
    <row r="199" spans="2:15" ht="15.75" customHeight="1">
      <c r="B199" s="2"/>
      <c r="C199" s="2" t="s">
        <v>72</v>
      </c>
      <c r="D199" s="8">
        <v>0.5</v>
      </c>
      <c r="E199" s="8">
        <v>0</v>
      </c>
      <c r="F199" s="8">
        <v>0</v>
      </c>
      <c r="G199" s="8">
        <v>0</v>
      </c>
      <c r="I199" s="2"/>
      <c r="J199" s="2" t="s">
        <v>72</v>
      </c>
      <c r="K199" s="24">
        <f t="shared" ref="K199:L199" si="527">D199+F199</f>
        <v>0.5</v>
      </c>
      <c r="L199" s="24">
        <f t="shared" si="527"/>
        <v>0</v>
      </c>
      <c r="N199" s="24">
        <f t="shared" si="522"/>
        <v>100</v>
      </c>
      <c r="O199" s="24">
        <f t="shared" si="523"/>
        <v>0</v>
      </c>
    </row>
    <row r="200" spans="2:15" ht="15.75" customHeight="1">
      <c r="B200" s="2"/>
      <c r="C200" s="2" t="s">
        <v>73</v>
      </c>
      <c r="D200" s="8">
        <v>1</v>
      </c>
      <c r="E200" s="8">
        <v>0</v>
      </c>
      <c r="F200" s="8">
        <v>0</v>
      </c>
      <c r="G200" s="8">
        <v>0.5</v>
      </c>
      <c r="I200" s="2"/>
      <c r="J200" s="2" t="s">
        <v>73</v>
      </c>
      <c r="K200" s="24">
        <f t="shared" ref="K200:L200" si="528">D200+F200</f>
        <v>1</v>
      </c>
      <c r="L200" s="24">
        <f t="shared" si="528"/>
        <v>0.5</v>
      </c>
      <c r="N200" s="24">
        <f t="shared" si="522"/>
        <v>66.666666666666671</v>
      </c>
      <c r="O200" s="24">
        <f t="shared" si="523"/>
        <v>33.333333333333336</v>
      </c>
    </row>
    <row r="201" spans="2:15" ht="15.75" customHeight="1">
      <c r="B201" s="2"/>
      <c r="C201" s="2" t="s">
        <v>12</v>
      </c>
      <c r="D201" s="8">
        <v>6.5</v>
      </c>
      <c r="E201" s="8">
        <v>14.5</v>
      </c>
      <c r="F201" s="8">
        <v>1</v>
      </c>
      <c r="G201" s="8">
        <v>1.5</v>
      </c>
      <c r="I201" s="2"/>
      <c r="J201" s="2" t="s">
        <v>12</v>
      </c>
      <c r="K201" s="24">
        <f t="shared" ref="K201:L201" si="529">D201+F201</f>
        <v>7.5</v>
      </c>
      <c r="L201" s="24">
        <f t="shared" si="529"/>
        <v>16</v>
      </c>
      <c r="N201" s="24">
        <f t="shared" si="522"/>
        <v>31.914893617021278</v>
      </c>
      <c r="O201" s="24">
        <f t="shared" si="523"/>
        <v>68.085106382978722</v>
      </c>
    </row>
    <row r="202" spans="2:15" ht="15.75" customHeight="1"/>
    <row r="203" spans="2:15" ht="15.75" customHeight="1">
      <c r="B203" s="1"/>
      <c r="C203" s="1"/>
      <c r="D203" s="1" t="s">
        <v>0</v>
      </c>
      <c r="E203" s="1"/>
      <c r="F203" s="1" t="s">
        <v>1</v>
      </c>
      <c r="G203" s="1"/>
      <c r="I203" s="1"/>
      <c r="J203" s="1"/>
    </row>
    <row r="204" spans="2:15" ht="15.75" customHeight="1">
      <c r="B204" s="1" t="s">
        <v>18</v>
      </c>
      <c r="C204" s="1"/>
      <c r="D204" s="1" t="s">
        <v>3</v>
      </c>
      <c r="E204" s="1" t="s">
        <v>4</v>
      </c>
      <c r="F204" s="1" t="s">
        <v>3</v>
      </c>
      <c r="G204" s="1" t="s">
        <v>4</v>
      </c>
      <c r="I204" s="1" t="s">
        <v>18</v>
      </c>
      <c r="J204" s="1"/>
      <c r="K204" s="1" t="s">
        <v>3</v>
      </c>
      <c r="L204" s="1" t="s">
        <v>157</v>
      </c>
      <c r="N204" s="1" t="s">
        <v>3</v>
      </c>
      <c r="O204" s="1" t="s">
        <v>157</v>
      </c>
    </row>
    <row r="205" spans="2:15" ht="15.75" customHeight="1">
      <c r="B205" s="9" t="s">
        <v>34</v>
      </c>
      <c r="C205" s="2" t="s">
        <v>64</v>
      </c>
      <c r="D205" s="8">
        <v>23</v>
      </c>
      <c r="E205" s="8">
        <v>8.5</v>
      </c>
      <c r="F205" s="8">
        <v>14</v>
      </c>
      <c r="G205" s="8">
        <v>9</v>
      </c>
      <c r="I205" s="9" t="s">
        <v>34</v>
      </c>
      <c r="J205" s="2" t="s">
        <v>64</v>
      </c>
      <c r="K205" s="24">
        <f t="shared" ref="K205:L205" si="530">D205+F205</f>
        <v>37</v>
      </c>
      <c r="L205" s="24">
        <f t="shared" si="530"/>
        <v>17.5</v>
      </c>
      <c r="N205" s="24">
        <f t="shared" ref="N205:N211" si="531">K205*100/(L205+K205)</f>
        <v>67.88990825688073</v>
      </c>
      <c r="O205" s="24">
        <f t="shared" ref="O205:O211" si="532">L205*100/(K205+L205)</f>
        <v>32.110091743119263</v>
      </c>
    </row>
    <row r="206" spans="2:15" ht="15.75" customHeight="1">
      <c r="B206" s="2"/>
      <c r="C206" s="2" t="s">
        <v>70</v>
      </c>
      <c r="D206" s="8">
        <v>7.5</v>
      </c>
      <c r="E206" s="8">
        <v>1.5</v>
      </c>
      <c r="F206" s="8">
        <v>2</v>
      </c>
      <c r="G206" s="8">
        <v>0.5</v>
      </c>
      <c r="I206" s="2"/>
      <c r="J206" s="2" t="s">
        <v>70</v>
      </c>
      <c r="K206" s="24">
        <f t="shared" ref="K206:L206" si="533">D206+F206</f>
        <v>9.5</v>
      </c>
      <c r="L206" s="24">
        <f t="shared" si="533"/>
        <v>2</v>
      </c>
      <c r="N206" s="24">
        <f t="shared" si="531"/>
        <v>82.608695652173907</v>
      </c>
      <c r="O206" s="24">
        <f t="shared" si="532"/>
        <v>17.391304347826086</v>
      </c>
    </row>
    <row r="207" spans="2:15" ht="15.75" customHeight="1">
      <c r="B207" s="2"/>
      <c r="C207" s="2" t="s">
        <v>66</v>
      </c>
      <c r="D207" s="8">
        <v>5.5</v>
      </c>
      <c r="E207" s="8">
        <v>2</v>
      </c>
      <c r="F207" s="8">
        <v>0</v>
      </c>
      <c r="G207" s="8">
        <v>0</v>
      </c>
      <c r="I207" s="2"/>
      <c r="J207" s="2" t="s">
        <v>66</v>
      </c>
      <c r="K207" s="24">
        <f t="shared" ref="K207:L207" si="534">D207+F207</f>
        <v>5.5</v>
      </c>
      <c r="L207" s="24">
        <f t="shared" si="534"/>
        <v>2</v>
      </c>
      <c r="N207" s="24">
        <f t="shared" si="531"/>
        <v>73.333333333333329</v>
      </c>
      <c r="O207" s="24">
        <f t="shared" si="532"/>
        <v>26.666666666666668</v>
      </c>
    </row>
    <row r="208" spans="2:15" ht="15.75" customHeight="1">
      <c r="B208" s="2"/>
      <c r="C208" s="2" t="s">
        <v>71</v>
      </c>
      <c r="D208" s="8">
        <v>0</v>
      </c>
      <c r="E208" s="8">
        <v>0</v>
      </c>
      <c r="F208" s="8">
        <v>0</v>
      </c>
      <c r="G208" s="8">
        <v>0</v>
      </c>
      <c r="I208" s="2"/>
      <c r="J208" s="2" t="s">
        <v>71</v>
      </c>
      <c r="K208" s="24">
        <f t="shared" ref="K208:L208" si="535">D208+F208</f>
        <v>0</v>
      </c>
      <c r="L208" s="24">
        <f t="shared" si="535"/>
        <v>0</v>
      </c>
      <c r="N208" s="24" t="e">
        <f t="shared" si="531"/>
        <v>#DIV/0!</v>
      </c>
      <c r="O208" s="24" t="e">
        <f t="shared" si="532"/>
        <v>#DIV/0!</v>
      </c>
    </row>
    <row r="209" spans="2:15" ht="15.75" customHeight="1">
      <c r="B209" s="2"/>
      <c r="C209" s="2" t="s">
        <v>72</v>
      </c>
      <c r="D209" s="8">
        <v>4</v>
      </c>
      <c r="E209" s="8">
        <v>1.5</v>
      </c>
      <c r="F209" s="8">
        <v>0.5</v>
      </c>
      <c r="G209" s="8">
        <v>0</v>
      </c>
      <c r="I209" s="2"/>
      <c r="J209" s="2" t="s">
        <v>72</v>
      </c>
      <c r="K209" s="24">
        <f t="shared" ref="K209:L209" si="536">D209+F209</f>
        <v>4.5</v>
      </c>
      <c r="L209" s="24">
        <f t="shared" si="536"/>
        <v>1.5</v>
      </c>
      <c r="N209" s="24">
        <f t="shared" si="531"/>
        <v>75</v>
      </c>
      <c r="O209" s="24">
        <f t="shared" si="532"/>
        <v>25</v>
      </c>
    </row>
    <row r="210" spans="2:15" ht="15.75" customHeight="1">
      <c r="B210" s="2"/>
      <c r="C210" s="2" t="s">
        <v>73</v>
      </c>
      <c r="D210" s="8">
        <v>1.5</v>
      </c>
      <c r="E210" s="8">
        <v>0</v>
      </c>
      <c r="F210" s="8">
        <v>0</v>
      </c>
      <c r="G210" s="8">
        <v>0</v>
      </c>
      <c r="I210" s="2"/>
      <c r="J210" s="2" t="s">
        <v>73</v>
      </c>
      <c r="K210" s="24">
        <f t="shared" ref="K210:L210" si="537">D210+F210</f>
        <v>1.5</v>
      </c>
      <c r="L210" s="24">
        <f t="shared" si="537"/>
        <v>0</v>
      </c>
      <c r="N210" s="24">
        <f t="shared" si="531"/>
        <v>100</v>
      </c>
      <c r="O210" s="24">
        <f t="shared" si="532"/>
        <v>0</v>
      </c>
    </row>
    <row r="211" spans="2:15" ht="15.75" customHeight="1">
      <c r="B211" s="2"/>
      <c r="C211" s="2" t="s">
        <v>12</v>
      </c>
      <c r="D211" s="8">
        <v>12</v>
      </c>
      <c r="E211" s="8">
        <v>13.5</v>
      </c>
      <c r="F211" s="8">
        <v>1</v>
      </c>
      <c r="G211" s="8">
        <v>0.5</v>
      </c>
      <c r="I211" s="2"/>
      <c r="J211" s="2" t="s">
        <v>12</v>
      </c>
      <c r="K211" s="24">
        <f t="shared" ref="K211:L211" si="538">D211+F211</f>
        <v>13</v>
      </c>
      <c r="L211" s="24">
        <f t="shared" si="538"/>
        <v>14</v>
      </c>
      <c r="N211" s="24">
        <f t="shared" si="531"/>
        <v>48.148148148148145</v>
      </c>
      <c r="O211" s="24">
        <f t="shared" si="532"/>
        <v>51.851851851851855</v>
      </c>
    </row>
    <row r="212" spans="2:15" ht="15.75" customHeight="1"/>
    <row r="213" spans="2:15" ht="15.75" customHeight="1">
      <c r="B213" s="1"/>
      <c r="C213" s="1"/>
      <c r="D213" s="1" t="s">
        <v>0</v>
      </c>
      <c r="E213" s="1"/>
      <c r="F213" s="1" t="s">
        <v>1</v>
      </c>
      <c r="G213" s="1"/>
      <c r="I213" s="1"/>
      <c r="J213" s="1"/>
    </row>
    <row r="214" spans="2:15" ht="15.75" customHeight="1">
      <c r="B214" s="1" t="s">
        <v>18</v>
      </c>
      <c r="C214" s="1"/>
      <c r="D214" s="1" t="s">
        <v>3</v>
      </c>
      <c r="E214" s="1" t="s">
        <v>4</v>
      </c>
      <c r="F214" s="1" t="s">
        <v>3</v>
      </c>
      <c r="G214" s="1" t="s">
        <v>4</v>
      </c>
      <c r="I214" s="1" t="s">
        <v>18</v>
      </c>
      <c r="J214" s="1"/>
      <c r="K214" s="1" t="s">
        <v>3</v>
      </c>
      <c r="L214" s="1" t="s">
        <v>157</v>
      </c>
      <c r="N214" s="1" t="s">
        <v>3</v>
      </c>
      <c r="O214" s="1" t="s">
        <v>157</v>
      </c>
    </row>
    <row r="215" spans="2:15" ht="15.75" customHeight="1">
      <c r="B215" s="9" t="s">
        <v>35</v>
      </c>
      <c r="C215" s="2" t="s">
        <v>64</v>
      </c>
      <c r="D215" s="8">
        <v>8.3333333333333321</v>
      </c>
      <c r="E215" s="8">
        <v>8.3333333333333339</v>
      </c>
      <c r="F215" s="8">
        <v>8</v>
      </c>
      <c r="G215" s="8">
        <v>3</v>
      </c>
      <c r="I215" s="9" t="s">
        <v>35</v>
      </c>
      <c r="J215" s="2" t="s">
        <v>64</v>
      </c>
      <c r="K215" s="24">
        <f t="shared" ref="K215:L215" si="539">D215+F215</f>
        <v>16.333333333333332</v>
      </c>
      <c r="L215" s="24">
        <f t="shared" si="539"/>
        <v>11.333333333333334</v>
      </c>
      <c r="N215" s="24">
        <f t="shared" ref="N215:N221" si="540">K215*100/(L215+K215)</f>
        <v>59.036144578313255</v>
      </c>
      <c r="O215" s="24">
        <f t="shared" ref="O215:O221" si="541">L215*100/(K215+L215)</f>
        <v>40.963855421686759</v>
      </c>
    </row>
    <row r="216" spans="2:15" ht="15.75" customHeight="1">
      <c r="B216" s="2"/>
      <c r="C216" s="2" t="s">
        <v>70</v>
      </c>
      <c r="D216" s="8">
        <v>7.333333333333333</v>
      </c>
      <c r="E216" s="8">
        <v>1.666666666666667</v>
      </c>
      <c r="F216" s="8">
        <v>3</v>
      </c>
      <c r="G216" s="8">
        <v>0.66666666666666663</v>
      </c>
      <c r="I216" s="2"/>
      <c r="J216" s="2" t="s">
        <v>70</v>
      </c>
      <c r="K216" s="24">
        <f t="shared" ref="K216:L216" si="542">D216+F216</f>
        <v>10.333333333333332</v>
      </c>
      <c r="L216" s="24">
        <f t="shared" si="542"/>
        <v>2.3333333333333335</v>
      </c>
      <c r="N216" s="24">
        <f t="shared" si="540"/>
        <v>81.578947368421055</v>
      </c>
      <c r="O216" s="24">
        <f t="shared" si="541"/>
        <v>18.421052631578949</v>
      </c>
    </row>
    <row r="217" spans="2:15" ht="15.75" customHeight="1">
      <c r="B217" s="2"/>
      <c r="C217" s="2" t="s">
        <v>66</v>
      </c>
      <c r="D217" s="8">
        <v>3.6666666666666665</v>
      </c>
      <c r="E217" s="8">
        <v>3.6666666666666665</v>
      </c>
      <c r="F217" s="8">
        <v>0</v>
      </c>
      <c r="G217" s="8">
        <v>0.33333333333333331</v>
      </c>
      <c r="I217" s="2"/>
      <c r="J217" s="2" t="s">
        <v>66</v>
      </c>
      <c r="K217" s="24">
        <f t="shared" ref="K217:L217" si="543">D217+F217</f>
        <v>3.6666666666666665</v>
      </c>
      <c r="L217" s="24">
        <f t="shared" si="543"/>
        <v>4</v>
      </c>
      <c r="N217" s="24">
        <f t="shared" si="540"/>
        <v>47.826086956521735</v>
      </c>
      <c r="O217" s="24">
        <f t="shared" si="541"/>
        <v>52.173913043478265</v>
      </c>
    </row>
    <row r="218" spans="2:15" ht="15.75" customHeight="1">
      <c r="B218" s="2"/>
      <c r="C218" s="2" t="s">
        <v>71</v>
      </c>
      <c r="D218" s="8">
        <v>3.6666666666666665</v>
      </c>
      <c r="E218" s="8">
        <v>0.66666666666666663</v>
      </c>
      <c r="F218" s="8">
        <v>0</v>
      </c>
      <c r="G218" s="8">
        <v>0</v>
      </c>
      <c r="I218" s="2"/>
      <c r="J218" s="2" t="s">
        <v>71</v>
      </c>
      <c r="K218" s="24">
        <f t="shared" ref="K218:L218" si="544">D218+F218</f>
        <v>3.6666666666666665</v>
      </c>
      <c r="L218" s="24">
        <f t="shared" si="544"/>
        <v>0.66666666666666663</v>
      </c>
      <c r="N218" s="24">
        <f t="shared" si="540"/>
        <v>84.615384615384613</v>
      </c>
      <c r="O218" s="24">
        <f t="shared" si="541"/>
        <v>15.384615384615383</v>
      </c>
    </row>
    <row r="219" spans="2:15" ht="15.75" customHeight="1">
      <c r="B219" s="2"/>
      <c r="C219" s="2" t="s">
        <v>72</v>
      </c>
      <c r="D219" s="8">
        <v>0.33333333333333331</v>
      </c>
      <c r="E219" s="8">
        <v>0</v>
      </c>
      <c r="F219" s="8">
        <v>0</v>
      </c>
      <c r="G219" s="8">
        <v>0</v>
      </c>
      <c r="I219" s="2"/>
      <c r="J219" s="2" t="s">
        <v>72</v>
      </c>
      <c r="K219" s="24">
        <f t="shared" ref="K219:L219" si="545">D219+F219</f>
        <v>0.33333333333333331</v>
      </c>
      <c r="L219" s="24">
        <f t="shared" si="545"/>
        <v>0</v>
      </c>
      <c r="N219" s="24">
        <f t="shared" si="540"/>
        <v>99.999999999999986</v>
      </c>
      <c r="O219" s="24">
        <f t="shared" si="541"/>
        <v>0</v>
      </c>
    </row>
    <row r="220" spans="2:15" ht="15.75" customHeight="1">
      <c r="B220" s="2"/>
      <c r="C220" s="2" t="s">
        <v>73</v>
      </c>
      <c r="D220" s="8">
        <v>0.33333333333333331</v>
      </c>
      <c r="E220" s="8">
        <v>0</v>
      </c>
      <c r="F220" s="8">
        <v>0.33333333333333331</v>
      </c>
      <c r="G220" s="8">
        <v>0</v>
      </c>
      <c r="I220" s="2"/>
      <c r="J220" s="2" t="s">
        <v>73</v>
      </c>
      <c r="K220" s="24">
        <f t="shared" ref="K220:L220" si="546">D220+F220</f>
        <v>0.66666666666666663</v>
      </c>
      <c r="L220" s="24">
        <f t="shared" si="546"/>
        <v>0</v>
      </c>
      <c r="N220" s="24">
        <f t="shared" si="540"/>
        <v>99.999999999999986</v>
      </c>
      <c r="O220" s="24">
        <f t="shared" si="541"/>
        <v>0</v>
      </c>
    </row>
    <row r="221" spans="2:15" ht="15.75" customHeight="1">
      <c r="B221" s="2"/>
      <c r="C221" s="2" t="s">
        <v>12</v>
      </c>
      <c r="D221" s="8">
        <v>12.000000000000002</v>
      </c>
      <c r="E221" s="8">
        <v>15.333333333333334</v>
      </c>
      <c r="F221" s="8">
        <v>2.6666666666666665</v>
      </c>
      <c r="G221" s="8">
        <v>2.333333333333333</v>
      </c>
      <c r="I221" s="2"/>
      <c r="J221" s="2" t="s">
        <v>12</v>
      </c>
      <c r="K221" s="24">
        <f t="shared" ref="K221:L221" si="547">D221+F221</f>
        <v>14.666666666666668</v>
      </c>
      <c r="L221" s="24">
        <f t="shared" si="547"/>
        <v>17.666666666666668</v>
      </c>
      <c r="N221" s="24">
        <f t="shared" si="540"/>
        <v>45.360824742268044</v>
      </c>
      <c r="O221" s="24">
        <f t="shared" si="541"/>
        <v>54.639175257731956</v>
      </c>
    </row>
    <row r="222" spans="2:15" ht="15.75" customHeight="1"/>
    <row r="223" spans="2:15" ht="15.75" customHeight="1">
      <c r="B223" s="1"/>
      <c r="C223" s="1"/>
      <c r="D223" s="1" t="s">
        <v>0</v>
      </c>
      <c r="E223" s="1"/>
      <c r="F223" s="1" t="s">
        <v>1</v>
      </c>
      <c r="G223" s="1"/>
      <c r="I223" s="1"/>
      <c r="J223" s="1"/>
    </row>
    <row r="224" spans="2:15" ht="15.75" customHeight="1">
      <c r="B224" s="1" t="s">
        <v>18</v>
      </c>
      <c r="C224" s="1"/>
      <c r="D224" s="1" t="s">
        <v>3</v>
      </c>
      <c r="E224" s="1" t="s">
        <v>4</v>
      </c>
      <c r="F224" s="1" t="s">
        <v>3</v>
      </c>
      <c r="G224" s="1" t="s">
        <v>4</v>
      </c>
      <c r="I224" s="1" t="s">
        <v>18</v>
      </c>
      <c r="J224" s="1"/>
      <c r="K224" s="1" t="s">
        <v>3</v>
      </c>
      <c r="L224" s="1" t="s">
        <v>157</v>
      </c>
      <c r="N224" s="1" t="s">
        <v>3</v>
      </c>
      <c r="O224" s="1" t="s">
        <v>157</v>
      </c>
    </row>
    <row r="225" spans="2:15" ht="15.75" customHeight="1">
      <c r="B225" s="9" t="s">
        <v>42</v>
      </c>
      <c r="C225" s="2" t="s">
        <v>64</v>
      </c>
      <c r="D225" s="8">
        <v>25</v>
      </c>
      <c r="E225" s="8">
        <v>31</v>
      </c>
      <c r="F225" s="8">
        <v>12.5</v>
      </c>
      <c r="G225" s="8">
        <v>16.5</v>
      </c>
      <c r="I225" s="9" t="s">
        <v>42</v>
      </c>
      <c r="J225" s="2" t="s">
        <v>64</v>
      </c>
      <c r="K225" s="24">
        <f t="shared" ref="K225:L225" si="548">D225+F225</f>
        <v>37.5</v>
      </c>
      <c r="L225" s="24">
        <f t="shared" si="548"/>
        <v>47.5</v>
      </c>
      <c r="N225" s="24">
        <f t="shared" ref="N225:N231" si="549">K225*100/(L225+K225)</f>
        <v>44.117647058823529</v>
      </c>
      <c r="O225" s="24">
        <f t="shared" ref="O225:O231" si="550">L225*100/(K225+L225)</f>
        <v>55.882352941176471</v>
      </c>
    </row>
    <row r="226" spans="2:15" ht="15.75" customHeight="1">
      <c r="B226" s="2"/>
      <c r="C226" s="2" t="s">
        <v>70</v>
      </c>
      <c r="D226" s="8">
        <v>12</v>
      </c>
      <c r="E226" s="8">
        <v>6</v>
      </c>
      <c r="F226" s="8">
        <v>2.5</v>
      </c>
      <c r="G226" s="8">
        <v>2</v>
      </c>
      <c r="I226" s="2"/>
      <c r="J226" s="2" t="s">
        <v>70</v>
      </c>
      <c r="K226" s="24">
        <f t="shared" ref="K226:L226" si="551">D226+F226</f>
        <v>14.5</v>
      </c>
      <c r="L226" s="24">
        <f t="shared" si="551"/>
        <v>8</v>
      </c>
      <c r="N226" s="24">
        <f t="shared" si="549"/>
        <v>64.444444444444443</v>
      </c>
      <c r="O226" s="24">
        <f t="shared" si="550"/>
        <v>35.555555555555557</v>
      </c>
    </row>
    <row r="227" spans="2:15" ht="15.75" customHeight="1">
      <c r="B227" s="2"/>
      <c r="C227" s="2" t="s">
        <v>66</v>
      </c>
      <c r="D227" s="8">
        <v>3.5</v>
      </c>
      <c r="E227" s="8">
        <v>3</v>
      </c>
      <c r="F227" s="8">
        <v>0.5</v>
      </c>
      <c r="G227" s="8">
        <v>0</v>
      </c>
      <c r="I227" s="2"/>
      <c r="J227" s="2" t="s">
        <v>66</v>
      </c>
      <c r="K227" s="24">
        <f t="shared" ref="K227:L227" si="552">D227+F227</f>
        <v>4</v>
      </c>
      <c r="L227" s="24">
        <f t="shared" si="552"/>
        <v>3</v>
      </c>
      <c r="N227" s="24">
        <f t="shared" si="549"/>
        <v>57.142857142857146</v>
      </c>
      <c r="O227" s="24">
        <f t="shared" si="550"/>
        <v>42.857142857142854</v>
      </c>
    </row>
    <row r="228" spans="2:15" ht="15.75" customHeight="1">
      <c r="B228" s="2"/>
      <c r="C228" s="2" t="s">
        <v>71</v>
      </c>
      <c r="D228" s="8">
        <v>4</v>
      </c>
      <c r="E228" s="8">
        <v>3.5</v>
      </c>
      <c r="F228" s="8">
        <v>0</v>
      </c>
      <c r="G228" s="8">
        <v>0</v>
      </c>
      <c r="I228" s="2"/>
      <c r="J228" s="2" t="s">
        <v>71</v>
      </c>
      <c r="K228" s="24">
        <f t="shared" ref="K228:L228" si="553">D228+F228</f>
        <v>4</v>
      </c>
      <c r="L228" s="24">
        <f t="shared" si="553"/>
        <v>3.5</v>
      </c>
      <c r="N228" s="24">
        <f t="shared" si="549"/>
        <v>53.333333333333336</v>
      </c>
      <c r="O228" s="24">
        <f t="shared" si="550"/>
        <v>46.666666666666664</v>
      </c>
    </row>
    <row r="229" spans="2:15" ht="15.75" customHeight="1">
      <c r="B229" s="2"/>
      <c r="C229" s="2" t="s">
        <v>72</v>
      </c>
      <c r="D229" s="8">
        <v>4.5</v>
      </c>
      <c r="E229" s="8">
        <v>0.5</v>
      </c>
      <c r="F229" s="8">
        <v>0.5</v>
      </c>
      <c r="G229" s="8">
        <v>0.5</v>
      </c>
      <c r="I229" s="2"/>
      <c r="J229" s="2" t="s">
        <v>72</v>
      </c>
      <c r="K229" s="24">
        <f t="shared" ref="K229:L229" si="554">D229+F229</f>
        <v>5</v>
      </c>
      <c r="L229" s="24">
        <f t="shared" si="554"/>
        <v>1</v>
      </c>
      <c r="N229" s="24">
        <f t="shared" si="549"/>
        <v>83.333333333333329</v>
      </c>
      <c r="O229" s="24">
        <f t="shared" si="550"/>
        <v>16.666666666666668</v>
      </c>
    </row>
    <row r="230" spans="2:15" ht="15.75" customHeight="1">
      <c r="B230" s="2"/>
      <c r="C230" s="2" t="s">
        <v>73</v>
      </c>
      <c r="D230" s="8">
        <v>1</v>
      </c>
      <c r="E230" s="8">
        <v>0.5</v>
      </c>
      <c r="F230" s="8">
        <v>0</v>
      </c>
      <c r="G230" s="8">
        <v>0</v>
      </c>
      <c r="I230" s="2"/>
      <c r="J230" s="2" t="s">
        <v>73</v>
      </c>
      <c r="K230" s="24">
        <f t="shared" ref="K230:L230" si="555">D230+F230</f>
        <v>1</v>
      </c>
      <c r="L230" s="24">
        <f t="shared" si="555"/>
        <v>0.5</v>
      </c>
      <c r="N230" s="24">
        <f t="shared" si="549"/>
        <v>66.666666666666671</v>
      </c>
      <c r="O230" s="24">
        <f t="shared" si="550"/>
        <v>33.333333333333336</v>
      </c>
    </row>
    <row r="231" spans="2:15" ht="15.75" customHeight="1">
      <c r="B231" s="2"/>
      <c r="C231" s="2" t="s">
        <v>12</v>
      </c>
      <c r="D231" s="8">
        <v>12.5</v>
      </c>
      <c r="E231" s="8">
        <v>22</v>
      </c>
      <c r="F231" s="8">
        <v>2</v>
      </c>
      <c r="G231" s="8">
        <v>1.5</v>
      </c>
      <c r="I231" s="2"/>
      <c r="J231" s="2" t="s">
        <v>12</v>
      </c>
      <c r="K231" s="24">
        <f t="shared" ref="K231:L231" si="556">D231+F231</f>
        <v>14.5</v>
      </c>
      <c r="L231" s="24">
        <f t="shared" si="556"/>
        <v>23.5</v>
      </c>
      <c r="N231" s="24">
        <f t="shared" si="549"/>
        <v>38.157894736842103</v>
      </c>
      <c r="O231" s="24">
        <f t="shared" si="550"/>
        <v>61.842105263157897</v>
      </c>
    </row>
    <row r="232" spans="2:15" ht="15.75" customHeight="1"/>
    <row r="233" spans="2:15" ht="15.75" customHeight="1">
      <c r="B233" s="1"/>
      <c r="C233" s="1"/>
      <c r="D233" s="1" t="s">
        <v>0</v>
      </c>
      <c r="E233" s="1"/>
      <c r="F233" s="1" t="s">
        <v>1</v>
      </c>
      <c r="G233" s="1"/>
      <c r="I233" s="1"/>
      <c r="J233" s="1"/>
    </row>
    <row r="234" spans="2:15" ht="15.75" customHeight="1">
      <c r="B234" s="1" t="s">
        <v>27</v>
      </c>
      <c r="C234" s="1"/>
      <c r="D234" s="1" t="s">
        <v>3</v>
      </c>
      <c r="E234" s="1" t="s">
        <v>4</v>
      </c>
      <c r="F234" s="1" t="s">
        <v>3</v>
      </c>
      <c r="G234" s="1" t="s">
        <v>4</v>
      </c>
      <c r="I234" s="1" t="s">
        <v>27</v>
      </c>
      <c r="J234" s="1"/>
      <c r="K234" s="1" t="s">
        <v>3</v>
      </c>
      <c r="L234" s="1" t="s">
        <v>157</v>
      </c>
      <c r="N234" s="1" t="s">
        <v>3</v>
      </c>
      <c r="O234" s="1" t="s">
        <v>157</v>
      </c>
    </row>
    <row r="235" spans="2:15" ht="15.75" customHeight="1">
      <c r="B235" s="7" t="s">
        <v>28</v>
      </c>
      <c r="C235" s="2" t="s">
        <v>64</v>
      </c>
      <c r="D235" s="8">
        <v>2.6666666666666665</v>
      </c>
      <c r="E235" s="21">
        <v>5.666666666666667</v>
      </c>
      <c r="F235" s="8">
        <v>0.66666666666666663</v>
      </c>
      <c r="G235" s="8">
        <v>6.333333333333333</v>
      </c>
      <c r="I235" s="7" t="s">
        <v>28</v>
      </c>
      <c r="J235" s="2" t="s">
        <v>64</v>
      </c>
      <c r="K235" s="24">
        <f t="shared" ref="K235:L235" si="557">D235+F235</f>
        <v>3.333333333333333</v>
      </c>
      <c r="L235" s="24">
        <f t="shared" si="557"/>
        <v>12</v>
      </c>
      <c r="N235" s="24">
        <f t="shared" ref="N235:N241" si="558">K235*100/(L235+K235)</f>
        <v>21.739130434782609</v>
      </c>
      <c r="O235" s="24">
        <f t="shared" ref="O235:O241" si="559">L235*100/(K235+L235)</f>
        <v>78.260869565217391</v>
      </c>
    </row>
    <row r="236" spans="2:15" ht="15.75" customHeight="1">
      <c r="B236" s="2"/>
      <c r="C236" s="2" t="s">
        <v>76</v>
      </c>
      <c r="D236" s="21">
        <v>4.3333333333333348</v>
      </c>
      <c r="E236" s="8">
        <v>2</v>
      </c>
      <c r="F236" s="8">
        <v>2.3333333333333335</v>
      </c>
      <c r="G236" s="8">
        <v>0.33333333333333331</v>
      </c>
      <c r="I236" s="2"/>
      <c r="J236" s="2" t="s">
        <v>76</v>
      </c>
      <c r="K236" s="24">
        <f t="shared" ref="K236:L236" si="560">D236+F236</f>
        <v>6.6666666666666679</v>
      </c>
      <c r="L236" s="24">
        <f t="shared" si="560"/>
        <v>2.3333333333333335</v>
      </c>
      <c r="N236" s="24">
        <f t="shared" si="558"/>
        <v>74.074074074074062</v>
      </c>
      <c r="O236" s="24">
        <f t="shared" si="559"/>
        <v>25.92592592592592</v>
      </c>
    </row>
    <row r="237" spans="2:15" ht="15.75" customHeight="1">
      <c r="B237" s="2"/>
      <c r="C237" s="2" t="s">
        <v>66</v>
      </c>
      <c r="D237" s="8">
        <v>0.33333333333333337</v>
      </c>
      <c r="E237" s="8">
        <v>6</v>
      </c>
      <c r="F237" s="8">
        <v>0</v>
      </c>
      <c r="G237" s="8">
        <v>0.66666666666666674</v>
      </c>
      <c r="I237" s="2"/>
      <c r="J237" s="2" t="s">
        <v>66</v>
      </c>
      <c r="K237" s="24">
        <f t="shared" ref="K237:L237" si="561">D237+F237</f>
        <v>0.33333333333333337</v>
      </c>
      <c r="L237" s="24">
        <f t="shared" si="561"/>
        <v>6.666666666666667</v>
      </c>
      <c r="N237" s="24">
        <f t="shared" si="558"/>
        <v>4.7619047619047619</v>
      </c>
      <c r="O237" s="24">
        <f t="shared" si="559"/>
        <v>95.238095238095255</v>
      </c>
    </row>
    <row r="238" spans="2:15" ht="15.75" customHeight="1">
      <c r="B238" s="2"/>
      <c r="C238" s="2" t="s">
        <v>77</v>
      </c>
      <c r="D238" s="8">
        <v>4.333333333333333</v>
      </c>
      <c r="E238" s="8">
        <v>1</v>
      </c>
      <c r="F238" s="8">
        <v>0</v>
      </c>
      <c r="G238" s="8">
        <v>0</v>
      </c>
      <c r="I238" s="2"/>
      <c r="J238" s="2" t="s">
        <v>77</v>
      </c>
      <c r="K238" s="24">
        <f t="shared" ref="K238:L238" si="562">D238+F238</f>
        <v>4.333333333333333</v>
      </c>
      <c r="L238" s="24">
        <f t="shared" si="562"/>
        <v>1</v>
      </c>
      <c r="N238" s="24">
        <f t="shared" si="558"/>
        <v>81.25</v>
      </c>
      <c r="O238" s="24">
        <f t="shared" si="559"/>
        <v>18.75</v>
      </c>
    </row>
    <row r="239" spans="2:15" ht="15.75" customHeight="1">
      <c r="B239" s="2"/>
      <c r="C239" s="2" t="s">
        <v>78</v>
      </c>
      <c r="D239" s="8">
        <v>0</v>
      </c>
      <c r="E239" s="8">
        <v>0</v>
      </c>
      <c r="F239" s="8">
        <v>0</v>
      </c>
      <c r="G239" s="8">
        <v>0</v>
      </c>
      <c r="I239" s="2"/>
      <c r="J239" s="2" t="s">
        <v>78</v>
      </c>
      <c r="K239" s="24">
        <f t="shared" ref="K239:L239" si="563">D239+F239</f>
        <v>0</v>
      </c>
      <c r="L239" s="24">
        <f t="shared" si="563"/>
        <v>0</v>
      </c>
      <c r="N239" s="24" t="e">
        <f t="shared" si="558"/>
        <v>#DIV/0!</v>
      </c>
      <c r="O239" s="24" t="e">
        <f t="shared" si="559"/>
        <v>#DIV/0!</v>
      </c>
    </row>
    <row r="240" spans="2:15" ht="15.75" customHeight="1">
      <c r="B240" s="2"/>
      <c r="C240" s="2" t="s">
        <v>79</v>
      </c>
      <c r="D240" s="8">
        <v>0.66666666666666663</v>
      </c>
      <c r="E240" s="8">
        <v>0.33333333333333331</v>
      </c>
      <c r="F240" s="8">
        <v>0</v>
      </c>
      <c r="G240" s="8">
        <v>0.33333333333333331</v>
      </c>
      <c r="I240" s="2"/>
      <c r="J240" s="2" t="s">
        <v>79</v>
      </c>
      <c r="K240" s="24">
        <f t="shared" ref="K240:L240" si="564">D240+F240</f>
        <v>0.66666666666666663</v>
      </c>
      <c r="L240" s="24">
        <f t="shared" si="564"/>
        <v>0.66666666666666663</v>
      </c>
      <c r="N240" s="24">
        <f t="shared" si="558"/>
        <v>49.999999999999993</v>
      </c>
      <c r="O240" s="24">
        <f t="shared" si="559"/>
        <v>49.999999999999993</v>
      </c>
    </row>
    <row r="241" spans="2:15" ht="15.75" customHeight="1">
      <c r="B241" s="2"/>
      <c r="C241" s="2" t="s">
        <v>12</v>
      </c>
      <c r="D241" s="8">
        <v>10.666666666666666</v>
      </c>
      <c r="E241" s="8">
        <v>16.666666666666668</v>
      </c>
      <c r="F241" s="8">
        <v>3.3333333333333335</v>
      </c>
      <c r="G241" s="8">
        <v>3</v>
      </c>
      <c r="I241" s="2"/>
      <c r="J241" s="2" t="s">
        <v>12</v>
      </c>
      <c r="K241" s="24">
        <f t="shared" ref="K241:L241" si="565">D241+F241</f>
        <v>14</v>
      </c>
      <c r="L241" s="24">
        <f t="shared" si="565"/>
        <v>19.666666666666668</v>
      </c>
      <c r="N241" s="24">
        <f t="shared" si="558"/>
        <v>41.584158415841578</v>
      </c>
      <c r="O241" s="24">
        <f t="shared" si="559"/>
        <v>58.415841584158407</v>
      </c>
    </row>
    <row r="242" spans="2:15" ht="15.75" customHeight="1"/>
    <row r="243" spans="2:15" ht="15.75" customHeight="1">
      <c r="B243" s="1"/>
      <c r="C243" s="1"/>
      <c r="D243" s="1" t="s">
        <v>0</v>
      </c>
      <c r="E243" s="1"/>
      <c r="F243" s="1" t="s">
        <v>1</v>
      </c>
      <c r="G243" s="1"/>
      <c r="I243" s="1"/>
      <c r="J243" s="1"/>
    </row>
    <row r="244" spans="2:15" ht="15.75" customHeight="1">
      <c r="B244" s="1" t="s">
        <v>27</v>
      </c>
      <c r="C244" s="1"/>
      <c r="D244" s="1" t="s">
        <v>3</v>
      </c>
      <c r="E244" s="1" t="s">
        <v>4</v>
      </c>
      <c r="F244" s="1" t="s">
        <v>3</v>
      </c>
      <c r="G244" s="1" t="s">
        <v>4</v>
      </c>
      <c r="I244" s="1" t="s">
        <v>27</v>
      </c>
      <c r="J244" s="1"/>
      <c r="K244" s="1" t="s">
        <v>3</v>
      </c>
      <c r="L244" s="1" t="s">
        <v>157</v>
      </c>
      <c r="N244" s="1" t="s">
        <v>3</v>
      </c>
      <c r="O244" s="1" t="s">
        <v>157</v>
      </c>
    </row>
    <row r="245" spans="2:15" ht="15.75" customHeight="1">
      <c r="B245" s="7" t="s">
        <v>41</v>
      </c>
      <c r="C245" s="2" t="s">
        <v>64</v>
      </c>
      <c r="D245" s="8">
        <v>5</v>
      </c>
      <c r="E245" s="21">
        <v>18</v>
      </c>
      <c r="F245" s="8">
        <v>2.5</v>
      </c>
      <c r="G245" s="8">
        <v>6.5</v>
      </c>
      <c r="I245" s="7" t="s">
        <v>41</v>
      </c>
      <c r="J245" s="2" t="s">
        <v>64</v>
      </c>
      <c r="K245" s="24">
        <f t="shared" ref="K245:L245" si="566">D245+F245</f>
        <v>7.5</v>
      </c>
      <c r="L245" s="24">
        <f t="shared" si="566"/>
        <v>24.5</v>
      </c>
      <c r="N245" s="24">
        <f t="shared" ref="N245:N251" si="567">K245*100/(L245+K245)</f>
        <v>23.4375</v>
      </c>
      <c r="O245" s="24">
        <f t="shared" ref="O245:O251" si="568">L245*100/(K245+L245)</f>
        <v>76.5625</v>
      </c>
    </row>
    <row r="246" spans="2:15" ht="15.75" customHeight="1">
      <c r="B246" s="2"/>
      <c r="C246" s="2" t="s">
        <v>76</v>
      </c>
      <c r="D246" s="21">
        <v>15.5</v>
      </c>
      <c r="E246" s="8">
        <v>3</v>
      </c>
      <c r="F246" s="8">
        <v>6.5</v>
      </c>
      <c r="G246" s="8">
        <v>0</v>
      </c>
      <c r="I246" s="2"/>
      <c r="J246" s="2" t="s">
        <v>76</v>
      </c>
      <c r="K246" s="24">
        <f t="shared" ref="K246:L246" si="569">D246+F246</f>
        <v>22</v>
      </c>
      <c r="L246" s="24">
        <f t="shared" si="569"/>
        <v>3</v>
      </c>
      <c r="N246" s="24">
        <f t="shared" si="567"/>
        <v>88</v>
      </c>
      <c r="O246" s="24">
        <f t="shared" si="568"/>
        <v>12</v>
      </c>
    </row>
    <row r="247" spans="2:15" ht="15.75" customHeight="1">
      <c r="B247" s="2"/>
      <c r="C247" s="2" t="s">
        <v>66</v>
      </c>
      <c r="D247" s="8">
        <v>1</v>
      </c>
      <c r="E247" s="8">
        <v>1.5</v>
      </c>
      <c r="F247" s="8">
        <v>0</v>
      </c>
      <c r="G247" s="8">
        <v>0</v>
      </c>
      <c r="I247" s="2"/>
      <c r="J247" s="2" t="s">
        <v>66</v>
      </c>
      <c r="K247" s="24">
        <f t="shared" ref="K247:L247" si="570">D247+F247</f>
        <v>1</v>
      </c>
      <c r="L247" s="24">
        <f t="shared" si="570"/>
        <v>1.5</v>
      </c>
      <c r="N247" s="24">
        <f t="shared" si="567"/>
        <v>40</v>
      </c>
      <c r="O247" s="24">
        <f t="shared" si="568"/>
        <v>60</v>
      </c>
    </row>
    <row r="248" spans="2:15" ht="15.75" customHeight="1">
      <c r="B248" s="2"/>
      <c r="C248" s="2" t="s">
        <v>77</v>
      </c>
      <c r="D248" s="8">
        <v>5.5</v>
      </c>
      <c r="E248" s="8">
        <v>1</v>
      </c>
      <c r="F248" s="8">
        <v>0</v>
      </c>
      <c r="G248" s="8">
        <v>0.5</v>
      </c>
      <c r="I248" s="2"/>
      <c r="J248" s="2" t="s">
        <v>77</v>
      </c>
      <c r="K248" s="24">
        <f t="shared" ref="K248:L248" si="571">D248+F248</f>
        <v>5.5</v>
      </c>
      <c r="L248" s="24">
        <f t="shared" si="571"/>
        <v>1.5</v>
      </c>
      <c r="N248" s="24">
        <f t="shared" si="567"/>
        <v>78.571428571428569</v>
      </c>
      <c r="O248" s="24">
        <f t="shared" si="568"/>
        <v>21.428571428571427</v>
      </c>
    </row>
    <row r="249" spans="2:15" ht="15.75" customHeight="1">
      <c r="B249" s="2"/>
      <c r="C249" s="2" t="s">
        <v>78</v>
      </c>
      <c r="D249" s="8">
        <v>0</v>
      </c>
      <c r="E249" s="8">
        <v>1.5</v>
      </c>
      <c r="F249" s="8">
        <v>1</v>
      </c>
      <c r="G249" s="8">
        <v>1</v>
      </c>
      <c r="I249" s="2"/>
      <c r="J249" s="2" t="s">
        <v>78</v>
      </c>
      <c r="K249" s="24">
        <f t="shared" ref="K249:L249" si="572">D249+F249</f>
        <v>1</v>
      </c>
      <c r="L249" s="24">
        <f t="shared" si="572"/>
        <v>2.5</v>
      </c>
      <c r="N249" s="24">
        <f t="shared" si="567"/>
        <v>28.571428571428573</v>
      </c>
      <c r="O249" s="24">
        <f t="shared" si="568"/>
        <v>71.428571428571431</v>
      </c>
    </row>
    <row r="250" spans="2:15" ht="15.75" customHeight="1">
      <c r="B250" s="2"/>
      <c r="C250" s="2" t="s">
        <v>79</v>
      </c>
      <c r="D250" s="8">
        <v>0</v>
      </c>
      <c r="E250" s="8">
        <v>1.5</v>
      </c>
      <c r="F250" s="8">
        <v>0.5</v>
      </c>
      <c r="G250" s="8">
        <v>0.5</v>
      </c>
      <c r="I250" s="2"/>
      <c r="J250" s="2" t="s">
        <v>79</v>
      </c>
      <c r="K250" s="24">
        <f t="shared" ref="K250:L250" si="573">D250+F250</f>
        <v>0.5</v>
      </c>
      <c r="L250" s="24">
        <f t="shared" si="573"/>
        <v>2</v>
      </c>
      <c r="N250" s="24">
        <f t="shared" si="567"/>
        <v>20</v>
      </c>
      <c r="O250" s="24">
        <f t="shared" si="568"/>
        <v>80</v>
      </c>
    </row>
    <row r="251" spans="2:15" ht="15.75" customHeight="1">
      <c r="B251" s="2"/>
      <c r="C251" s="2" t="s">
        <v>12</v>
      </c>
      <c r="D251" s="8">
        <v>12</v>
      </c>
      <c r="E251" s="8">
        <v>22.5</v>
      </c>
      <c r="F251" s="8">
        <v>0.5</v>
      </c>
      <c r="G251" s="8">
        <v>0.5</v>
      </c>
      <c r="I251" s="2"/>
      <c r="J251" s="2" t="s">
        <v>12</v>
      </c>
      <c r="K251" s="24">
        <f t="shared" ref="K251:L251" si="574">D251+F251</f>
        <v>12.5</v>
      </c>
      <c r="L251" s="24">
        <f t="shared" si="574"/>
        <v>23</v>
      </c>
      <c r="N251" s="24">
        <f t="shared" si="567"/>
        <v>35.2112676056338</v>
      </c>
      <c r="O251" s="24">
        <f t="shared" si="568"/>
        <v>64.788732394366193</v>
      </c>
    </row>
    <row r="252" spans="2:15" ht="15.75" customHeight="1"/>
    <row r="253" spans="2:15" ht="15.75" customHeight="1">
      <c r="B253" s="1"/>
      <c r="C253" s="1"/>
      <c r="D253" s="1" t="s">
        <v>0</v>
      </c>
      <c r="E253" s="1"/>
      <c r="F253" s="1" t="s">
        <v>1</v>
      </c>
      <c r="G253" s="1"/>
      <c r="I253" s="1"/>
      <c r="J253" s="1"/>
    </row>
    <row r="254" spans="2:15" ht="15.75" customHeight="1">
      <c r="B254" s="1" t="s">
        <v>27</v>
      </c>
      <c r="C254" s="1"/>
      <c r="D254" s="1" t="s">
        <v>3</v>
      </c>
      <c r="E254" s="1" t="s">
        <v>4</v>
      </c>
      <c r="F254" s="1" t="s">
        <v>3</v>
      </c>
      <c r="G254" s="1" t="s">
        <v>4</v>
      </c>
      <c r="I254" s="1" t="s">
        <v>27</v>
      </c>
      <c r="J254" s="1"/>
      <c r="K254" s="1" t="s">
        <v>3</v>
      </c>
      <c r="L254" s="1" t="s">
        <v>157</v>
      </c>
      <c r="N254" s="1" t="s">
        <v>3</v>
      </c>
      <c r="O254" s="1" t="s">
        <v>157</v>
      </c>
    </row>
    <row r="255" spans="2:15" ht="15.75" customHeight="1">
      <c r="B255" s="7" t="s">
        <v>44</v>
      </c>
      <c r="C255" s="2" t="s">
        <v>64</v>
      </c>
      <c r="D255" s="8">
        <v>9</v>
      </c>
      <c r="E255" s="21">
        <v>21.999999999999996</v>
      </c>
      <c r="F255" s="8">
        <v>1.6666666666666667</v>
      </c>
      <c r="G255" s="8">
        <v>7.9999999999999991</v>
      </c>
      <c r="I255" s="7" t="s">
        <v>44</v>
      </c>
      <c r="J255" s="2" t="s">
        <v>64</v>
      </c>
      <c r="K255" s="24">
        <f t="shared" ref="K255:L255" si="575">D255+F255</f>
        <v>10.666666666666666</v>
      </c>
      <c r="L255" s="24">
        <f t="shared" si="575"/>
        <v>29.999999999999996</v>
      </c>
      <c r="N255" s="24">
        <f t="shared" ref="N255:N261" si="576">K255*100/(L255+K255)</f>
        <v>26.229508196721309</v>
      </c>
      <c r="O255" s="24">
        <f t="shared" ref="O255:O261" si="577">L255*100/(K255+L255)</f>
        <v>73.770491803278688</v>
      </c>
    </row>
    <row r="256" spans="2:15" ht="15.75" customHeight="1">
      <c r="B256" s="2"/>
      <c r="C256" s="2" t="s">
        <v>76</v>
      </c>
      <c r="D256" s="21">
        <v>14.333333333333336</v>
      </c>
      <c r="E256" s="8">
        <v>1.6666666666666667</v>
      </c>
      <c r="F256" s="8">
        <v>1.6666666666666667</v>
      </c>
      <c r="G256" s="8">
        <v>1</v>
      </c>
      <c r="I256" s="2"/>
      <c r="J256" s="2" t="s">
        <v>76</v>
      </c>
      <c r="K256" s="24">
        <f t="shared" ref="K256:L256" si="578">D256+F256</f>
        <v>16.000000000000004</v>
      </c>
      <c r="L256" s="24">
        <f t="shared" si="578"/>
        <v>2.666666666666667</v>
      </c>
      <c r="N256" s="24">
        <f t="shared" si="576"/>
        <v>85.714285714285722</v>
      </c>
      <c r="O256" s="24">
        <f t="shared" si="577"/>
        <v>14.285714285714283</v>
      </c>
    </row>
    <row r="257" spans="2:15" ht="15.75" customHeight="1">
      <c r="B257" s="2"/>
      <c r="C257" s="2" t="s">
        <v>66</v>
      </c>
      <c r="D257" s="8">
        <v>1</v>
      </c>
      <c r="E257" s="8">
        <v>2.333333333333333</v>
      </c>
      <c r="F257" s="8">
        <v>0.33333333333333331</v>
      </c>
      <c r="G257" s="8">
        <v>0.66666666666666663</v>
      </c>
      <c r="I257" s="2"/>
      <c r="J257" s="2" t="s">
        <v>66</v>
      </c>
      <c r="K257" s="24">
        <f t="shared" ref="K257:L257" si="579">D257+F257</f>
        <v>1.3333333333333333</v>
      </c>
      <c r="L257" s="24">
        <f t="shared" si="579"/>
        <v>2.9999999999999996</v>
      </c>
      <c r="N257" s="24">
        <f t="shared" si="576"/>
        <v>30.769230769230766</v>
      </c>
      <c r="O257" s="24">
        <f t="shared" si="577"/>
        <v>69.230769230769226</v>
      </c>
    </row>
    <row r="258" spans="2:15" ht="15.75" customHeight="1">
      <c r="B258" s="2"/>
      <c r="C258" s="2" t="s">
        <v>77</v>
      </c>
      <c r="D258" s="8">
        <v>3.333333333333333</v>
      </c>
      <c r="E258" s="8">
        <v>0.66666666666666674</v>
      </c>
      <c r="F258" s="8">
        <v>0</v>
      </c>
      <c r="G258" s="8">
        <v>0</v>
      </c>
      <c r="I258" s="2"/>
      <c r="J258" s="2" t="s">
        <v>77</v>
      </c>
      <c r="K258" s="24">
        <f t="shared" ref="K258:L258" si="580">D258+F258</f>
        <v>3.333333333333333</v>
      </c>
      <c r="L258" s="24">
        <f t="shared" si="580"/>
        <v>0.66666666666666674</v>
      </c>
      <c r="N258" s="24">
        <f t="shared" si="576"/>
        <v>83.333333333333329</v>
      </c>
      <c r="O258" s="24">
        <f t="shared" si="577"/>
        <v>16.666666666666668</v>
      </c>
    </row>
    <row r="259" spans="2:15" ht="15.75" customHeight="1">
      <c r="B259" s="2"/>
      <c r="C259" s="2" t="s">
        <v>78</v>
      </c>
      <c r="D259" s="8">
        <v>0.66666666666666674</v>
      </c>
      <c r="E259" s="8">
        <v>0.66666666666666674</v>
      </c>
      <c r="F259" s="8">
        <v>0</v>
      </c>
      <c r="G259" s="8">
        <v>0</v>
      </c>
      <c r="I259" s="2"/>
      <c r="J259" s="2" t="s">
        <v>78</v>
      </c>
      <c r="K259" s="24">
        <f t="shared" ref="K259:L259" si="581">D259+F259</f>
        <v>0.66666666666666674</v>
      </c>
      <c r="L259" s="24">
        <f t="shared" si="581"/>
        <v>0.66666666666666674</v>
      </c>
      <c r="N259" s="24">
        <f t="shared" si="576"/>
        <v>50</v>
      </c>
      <c r="O259" s="24">
        <f t="shared" si="577"/>
        <v>50</v>
      </c>
    </row>
    <row r="260" spans="2:15" ht="15.75" customHeight="1">
      <c r="B260" s="2"/>
      <c r="C260" s="2" t="s">
        <v>79</v>
      </c>
      <c r="D260" s="8">
        <v>0.33333333333333331</v>
      </c>
      <c r="E260" s="8">
        <v>0.33333333333333331</v>
      </c>
      <c r="F260" s="8">
        <v>0</v>
      </c>
      <c r="G260" s="8">
        <v>0</v>
      </c>
      <c r="I260" s="2"/>
      <c r="J260" s="2" t="s">
        <v>79</v>
      </c>
      <c r="K260" s="24">
        <f t="shared" ref="K260:L260" si="582">D260+F260</f>
        <v>0.33333333333333331</v>
      </c>
      <c r="L260" s="24">
        <f t="shared" si="582"/>
        <v>0.33333333333333331</v>
      </c>
      <c r="N260" s="24">
        <f t="shared" si="576"/>
        <v>49.999999999999993</v>
      </c>
      <c r="O260" s="24">
        <f t="shared" si="577"/>
        <v>49.999999999999993</v>
      </c>
    </row>
    <row r="261" spans="2:15" ht="15.75" customHeight="1">
      <c r="B261" s="2"/>
      <c r="C261" s="2" t="s">
        <v>12</v>
      </c>
      <c r="D261" s="8">
        <v>11.666666666666666</v>
      </c>
      <c r="E261" s="8">
        <v>8.0000000000000018</v>
      </c>
      <c r="F261" s="8">
        <v>1</v>
      </c>
      <c r="G261" s="8">
        <v>1.3333333333333335</v>
      </c>
      <c r="I261" s="2"/>
      <c r="J261" s="2" t="s">
        <v>12</v>
      </c>
      <c r="K261" s="24">
        <f t="shared" ref="K261:L261" si="583">D261+F261</f>
        <v>12.666666666666666</v>
      </c>
      <c r="L261" s="24">
        <f t="shared" si="583"/>
        <v>9.3333333333333357</v>
      </c>
      <c r="N261" s="24">
        <f t="shared" si="576"/>
        <v>57.575757575757571</v>
      </c>
      <c r="O261" s="24">
        <f t="shared" si="577"/>
        <v>42.424242424242436</v>
      </c>
    </row>
    <row r="262" spans="2:15" ht="15.75" customHeight="1"/>
    <row r="263" spans="2:15" ht="15.75" customHeight="1">
      <c r="B263" s="1"/>
      <c r="C263" s="1"/>
      <c r="D263" s="1" t="s">
        <v>0</v>
      </c>
      <c r="E263" s="1"/>
      <c r="F263" s="1" t="s">
        <v>1</v>
      </c>
      <c r="G263" s="1"/>
      <c r="I263" s="1"/>
      <c r="J263" s="1"/>
    </row>
    <row r="264" spans="2:15" ht="15.75" customHeight="1">
      <c r="B264" s="1" t="s">
        <v>22</v>
      </c>
      <c r="C264" s="1"/>
      <c r="D264" s="1" t="s">
        <v>3</v>
      </c>
      <c r="E264" s="1" t="s">
        <v>4</v>
      </c>
      <c r="F264" s="1" t="s">
        <v>3</v>
      </c>
      <c r="G264" s="1" t="s">
        <v>4</v>
      </c>
      <c r="I264" s="1" t="s">
        <v>22</v>
      </c>
      <c r="J264" s="1"/>
      <c r="K264" s="1" t="s">
        <v>3</v>
      </c>
      <c r="L264" s="1" t="s">
        <v>157</v>
      </c>
      <c r="N264" s="1" t="s">
        <v>3</v>
      </c>
      <c r="O264" s="1" t="s">
        <v>157</v>
      </c>
    </row>
    <row r="265" spans="2:15" ht="15.75" customHeight="1">
      <c r="B265" s="20" t="s">
        <v>26</v>
      </c>
      <c r="C265" s="2" t="s">
        <v>64</v>
      </c>
      <c r="D265" s="8">
        <v>7</v>
      </c>
      <c r="E265" s="21">
        <v>10</v>
      </c>
      <c r="F265" s="8">
        <v>2</v>
      </c>
      <c r="G265" s="8">
        <v>10</v>
      </c>
      <c r="I265" s="20" t="s">
        <v>26</v>
      </c>
      <c r="J265" s="2" t="s">
        <v>64</v>
      </c>
      <c r="K265" s="24">
        <f t="shared" ref="K265:L265" si="584">D265+F265</f>
        <v>9</v>
      </c>
      <c r="L265" s="24">
        <f t="shared" si="584"/>
        <v>20</v>
      </c>
      <c r="N265" s="24">
        <f t="shared" ref="N265:N271" si="585">K265*100/(L265+K265)</f>
        <v>31.03448275862069</v>
      </c>
      <c r="O265" s="24">
        <f t="shared" ref="O265:O271" si="586">L265*100/(K265+L265)</f>
        <v>68.965517241379317</v>
      </c>
    </row>
    <row r="266" spans="2:15" ht="15.75" customHeight="1">
      <c r="B266" s="2"/>
      <c r="C266" s="2" t="s">
        <v>76</v>
      </c>
      <c r="D266" s="21">
        <v>4</v>
      </c>
      <c r="E266" s="8">
        <v>2</v>
      </c>
      <c r="F266" s="8">
        <v>5</v>
      </c>
      <c r="G266" s="8">
        <v>2</v>
      </c>
      <c r="I266" s="2"/>
      <c r="J266" s="2" t="s">
        <v>76</v>
      </c>
      <c r="K266" s="24">
        <f t="shared" ref="K266:L266" si="587">D266+F266</f>
        <v>9</v>
      </c>
      <c r="L266" s="24">
        <f t="shared" si="587"/>
        <v>4</v>
      </c>
      <c r="N266" s="24">
        <f t="shared" si="585"/>
        <v>69.230769230769226</v>
      </c>
      <c r="O266" s="24">
        <f t="shared" si="586"/>
        <v>30.76923076923077</v>
      </c>
    </row>
    <row r="267" spans="2:15" ht="15.75" customHeight="1">
      <c r="B267" s="2"/>
      <c r="C267" s="2" t="s">
        <v>66</v>
      </c>
      <c r="D267" s="8">
        <v>4</v>
      </c>
      <c r="E267" s="8">
        <v>9</v>
      </c>
      <c r="F267" s="8">
        <v>1</v>
      </c>
      <c r="G267" s="8">
        <v>2</v>
      </c>
      <c r="I267" s="2"/>
      <c r="J267" s="2" t="s">
        <v>66</v>
      </c>
      <c r="K267" s="24">
        <f t="shared" ref="K267:L267" si="588">D267+F267</f>
        <v>5</v>
      </c>
      <c r="L267" s="24">
        <f t="shared" si="588"/>
        <v>11</v>
      </c>
      <c r="N267" s="24">
        <f t="shared" si="585"/>
        <v>31.25</v>
      </c>
      <c r="O267" s="24">
        <f t="shared" si="586"/>
        <v>68.75</v>
      </c>
    </row>
    <row r="268" spans="2:15" ht="15.75" customHeight="1">
      <c r="B268" s="2"/>
      <c r="C268" s="2" t="s">
        <v>77</v>
      </c>
      <c r="D268" s="8">
        <v>7</v>
      </c>
      <c r="E268" s="8">
        <v>4</v>
      </c>
      <c r="F268" s="8">
        <v>1</v>
      </c>
      <c r="G268" s="8">
        <v>1</v>
      </c>
      <c r="I268" s="2"/>
      <c r="J268" s="2" t="s">
        <v>77</v>
      </c>
      <c r="K268" s="24">
        <f t="shared" ref="K268:L268" si="589">D268+F268</f>
        <v>8</v>
      </c>
      <c r="L268" s="24">
        <f t="shared" si="589"/>
        <v>5</v>
      </c>
      <c r="N268" s="24">
        <f t="shared" si="585"/>
        <v>61.53846153846154</v>
      </c>
      <c r="O268" s="24">
        <f t="shared" si="586"/>
        <v>38.46153846153846</v>
      </c>
    </row>
    <row r="269" spans="2:15" ht="15.75" customHeight="1">
      <c r="B269" s="2"/>
      <c r="C269" s="2" t="s">
        <v>78</v>
      </c>
      <c r="D269" s="8">
        <v>0</v>
      </c>
      <c r="E269" s="8">
        <v>1</v>
      </c>
      <c r="F269" s="8">
        <v>1</v>
      </c>
      <c r="G269" s="8">
        <v>0</v>
      </c>
      <c r="I269" s="2"/>
      <c r="J269" s="2" t="s">
        <v>78</v>
      </c>
      <c r="K269" s="24">
        <f t="shared" ref="K269:L269" si="590">D269+F269</f>
        <v>1</v>
      </c>
      <c r="L269" s="24">
        <f t="shared" si="590"/>
        <v>1</v>
      </c>
      <c r="N269" s="24">
        <f t="shared" si="585"/>
        <v>50</v>
      </c>
      <c r="O269" s="24">
        <f t="shared" si="586"/>
        <v>50</v>
      </c>
    </row>
    <row r="270" spans="2:15" ht="15.75" customHeight="1">
      <c r="B270" s="2"/>
      <c r="C270" s="2" t="s">
        <v>79</v>
      </c>
      <c r="D270" s="8">
        <v>4</v>
      </c>
      <c r="E270" s="8">
        <v>1</v>
      </c>
      <c r="F270" s="8">
        <v>0</v>
      </c>
      <c r="G270" s="8">
        <v>0</v>
      </c>
      <c r="I270" s="2"/>
      <c r="J270" s="2" t="s">
        <v>79</v>
      </c>
      <c r="K270" s="24">
        <f t="shared" ref="K270:L270" si="591">D270+F270</f>
        <v>4</v>
      </c>
      <c r="L270" s="24">
        <f t="shared" si="591"/>
        <v>1</v>
      </c>
      <c r="N270" s="24">
        <f t="shared" si="585"/>
        <v>80</v>
      </c>
      <c r="O270" s="24">
        <f t="shared" si="586"/>
        <v>20</v>
      </c>
    </row>
    <row r="271" spans="2:15" ht="15.75" customHeight="1">
      <c r="B271" s="2"/>
      <c r="C271" s="2" t="s">
        <v>12</v>
      </c>
      <c r="D271" s="8">
        <v>9</v>
      </c>
      <c r="E271" s="8">
        <v>14</v>
      </c>
      <c r="F271" s="8">
        <v>1</v>
      </c>
      <c r="G271" s="8">
        <v>1</v>
      </c>
      <c r="I271" s="2"/>
      <c r="J271" s="2" t="s">
        <v>12</v>
      </c>
      <c r="K271" s="24">
        <f t="shared" ref="K271:L271" si="592">D271+F271</f>
        <v>10</v>
      </c>
      <c r="L271" s="24">
        <f t="shared" si="592"/>
        <v>15</v>
      </c>
      <c r="N271" s="24">
        <f t="shared" si="585"/>
        <v>40</v>
      </c>
      <c r="O271" s="24">
        <f t="shared" si="586"/>
        <v>60</v>
      </c>
    </row>
    <row r="272" spans="2:15" ht="15.75" customHeight="1"/>
    <row r="273" spans="2:15" ht="15.75" customHeight="1">
      <c r="B273" s="1"/>
      <c r="C273" s="1"/>
      <c r="D273" s="1" t="s">
        <v>0</v>
      </c>
      <c r="E273" s="1"/>
      <c r="F273" s="1" t="s">
        <v>1</v>
      </c>
      <c r="G273" s="1"/>
      <c r="I273" s="1"/>
      <c r="J273" s="1"/>
    </row>
    <row r="274" spans="2:15" ht="15.75" customHeight="1">
      <c r="B274" s="1" t="s">
        <v>22</v>
      </c>
      <c r="C274" s="1"/>
      <c r="D274" s="1" t="s">
        <v>3</v>
      </c>
      <c r="E274" s="1" t="s">
        <v>4</v>
      </c>
      <c r="F274" s="1" t="s">
        <v>3</v>
      </c>
      <c r="G274" s="1" t="s">
        <v>4</v>
      </c>
      <c r="I274" s="1" t="s">
        <v>22</v>
      </c>
      <c r="J274" s="1"/>
      <c r="K274" s="1" t="s">
        <v>3</v>
      </c>
      <c r="L274" s="1" t="s">
        <v>157</v>
      </c>
      <c r="N274" s="1" t="s">
        <v>3</v>
      </c>
      <c r="O274" s="1" t="s">
        <v>157</v>
      </c>
    </row>
    <row r="275" spans="2:15" ht="15.75" customHeight="1">
      <c r="B275" s="20" t="s">
        <v>30</v>
      </c>
      <c r="C275" s="2" t="s">
        <v>64</v>
      </c>
      <c r="D275" s="8">
        <v>2.666666666666667</v>
      </c>
      <c r="E275" s="21">
        <v>13.000000000000002</v>
      </c>
      <c r="F275" s="8">
        <v>3.6666666666666674</v>
      </c>
      <c r="G275" s="8">
        <v>7.3333333333333339</v>
      </c>
      <c r="I275" s="20" t="s">
        <v>30</v>
      </c>
      <c r="J275" s="2" t="s">
        <v>64</v>
      </c>
      <c r="K275" s="24">
        <f t="shared" ref="K275:L275" si="593">D275+F275</f>
        <v>6.3333333333333339</v>
      </c>
      <c r="L275" s="24">
        <f t="shared" si="593"/>
        <v>20.333333333333336</v>
      </c>
      <c r="N275" s="24">
        <f t="shared" ref="N275:N281" si="594">K275*100/(L275+K275)</f>
        <v>23.749999999999996</v>
      </c>
      <c r="O275" s="24">
        <f t="shared" ref="O275:O281" si="595">L275*100/(K275+L275)</f>
        <v>76.249999999999986</v>
      </c>
    </row>
    <row r="276" spans="2:15" ht="15.75" customHeight="1">
      <c r="B276" s="2"/>
      <c r="C276" s="2" t="s">
        <v>76</v>
      </c>
      <c r="D276" s="21">
        <v>22.666666666666661</v>
      </c>
      <c r="E276" s="8">
        <v>10.333333333333332</v>
      </c>
      <c r="F276" s="8">
        <v>3.3333333333333335</v>
      </c>
      <c r="G276" s="8">
        <v>1.3333333333333335</v>
      </c>
      <c r="I276" s="2"/>
      <c r="J276" s="2" t="s">
        <v>76</v>
      </c>
      <c r="K276" s="24">
        <f t="shared" ref="K276:L276" si="596">D276+F276</f>
        <v>25.999999999999993</v>
      </c>
      <c r="L276" s="24">
        <f t="shared" si="596"/>
        <v>11.666666666666666</v>
      </c>
      <c r="N276" s="24">
        <f t="shared" si="594"/>
        <v>69.026548672566364</v>
      </c>
      <c r="O276" s="24">
        <f t="shared" si="595"/>
        <v>30.973451327433633</v>
      </c>
    </row>
    <row r="277" spans="2:15" ht="15.75" customHeight="1">
      <c r="B277" s="2"/>
      <c r="C277" s="2" t="s">
        <v>66</v>
      </c>
      <c r="D277" s="8">
        <v>3</v>
      </c>
      <c r="E277" s="8">
        <v>3.333333333333333</v>
      </c>
      <c r="F277" s="8">
        <v>0.33333333333333331</v>
      </c>
      <c r="G277" s="8">
        <v>0.33333333333333331</v>
      </c>
      <c r="I277" s="2"/>
      <c r="J277" s="2" t="s">
        <v>66</v>
      </c>
      <c r="K277" s="24">
        <f t="shared" ref="K277:L277" si="597">D277+F277</f>
        <v>3.3333333333333335</v>
      </c>
      <c r="L277" s="24">
        <f t="shared" si="597"/>
        <v>3.6666666666666665</v>
      </c>
      <c r="N277" s="24">
        <f t="shared" si="594"/>
        <v>47.619047619047628</v>
      </c>
      <c r="O277" s="24">
        <f t="shared" si="595"/>
        <v>52.380952380952372</v>
      </c>
    </row>
    <row r="278" spans="2:15" ht="15.75" customHeight="1">
      <c r="B278" s="2"/>
      <c r="C278" s="2" t="s">
        <v>77</v>
      </c>
      <c r="D278" s="8">
        <v>10</v>
      </c>
      <c r="E278" s="8">
        <v>6</v>
      </c>
      <c r="F278" s="8">
        <v>0.66666666666666663</v>
      </c>
      <c r="G278" s="8">
        <v>0.66666666666666663</v>
      </c>
      <c r="I278" s="2"/>
      <c r="J278" s="2" t="s">
        <v>77</v>
      </c>
      <c r="K278" s="24">
        <f t="shared" ref="K278:L278" si="598">D278+F278</f>
        <v>10.666666666666666</v>
      </c>
      <c r="L278" s="24">
        <f t="shared" si="598"/>
        <v>6.666666666666667</v>
      </c>
      <c r="N278" s="24">
        <f t="shared" si="594"/>
        <v>61.538461538461533</v>
      </c>
      <c r="O278" s="24">
        <f t="shared" si="595"/>
        <v>38.461538461538467</v>
      </c>
    </row>
    <row r="279" spans="2:15" ht="15.75" customHeight="1">
      <c r="B279" s="2"/>
      <c r="C279" s="2" t="s">
        <v>78</v>
      </c>
      <c r="D279" s="8">
        <v>0.66666666666666674</v>
      </c>
      <c r="E279" s="8">
        <v>0.66666666666666674</v>
      </c>
      <c r="F279" s="8">
        <v>0.66666666666666663</v>
      </c>
      <c r="G279" s="8">
        <v>0.33333333333333331</v>
      </c>
      <c r="I279" s="2"/>
      <c r="J279" s="2" t="s">
        <v>78</v>
      </c>
      <c r="K279" s="24">
        <f t="shared" ref="K279:L279" si="599">D279+F279</f>
        <v>1.3333333333333335</v>
      </c>
      <c r="L279" s="24">
        <f t="shared" si="599"/>
        <v>1</v>
      </c>
      <c r="N279" s="24">
        <f t="shared" si="594"/>
        <v>57.142857142857146</v>
      </c>
      <c r="O279" s="24">
        <f t="shared" si="595"/>
        <v>42.857142857142854</v>
      </c>
    </row>
    <row r="280" spans="2:15" ht="15.75" customHeight="1">
      <c r="B280" s="2"/>
      <c r="C280" s="2" t="s">
        <v>79</v>
      </c>
      <c r="D280" s="8">
        <v>1.3333333333333333</v>
      </c>
      <c r="E280" s="8">
        <v>1</v>
      </c>
      <c r="F280" s="8">
        <v>0</v>
      </c>
      <c r="G280" s="8">
        <v>0</v>
      </c>
      <c r="I280" s="2"/>
      <c r="J280" s="2" t="s">
        <v>79</v>
      </c>
      <c r="K280" s="24">
        <f t="shared" ref="K280:L280" si="600">D280+F280</f>
        <v>1.3333333333333333</v>
      </c>
      <c r="L280" s="24">
        <f t="shared" si="600"/>
        <v>1</v>
      </c>
      <c r="N280" s="24">
        <f t="shared" si="594"/>
        <v>57.142857142857139</v>
      </c>
      <c r="O280" s="24">
        <f t="shared" si="595"/>
        <v>42.857142857142861</v>
      </c>
    </row>
    <row r="281" spans="2:15" ht="15.75" customHeight="1">
      <c r="B281" s="2"/>
      <c r="C281" s="2" t="s">
        <v>12</v>
      </c>
      <c r="D281" s="8">
        <v>17.666666666666668</v>
      </c>
      <c r="E281" s="8">
        <v>17.333333333333336</v>
      </c>
      <c r="F281" s="8">
        <v>3.6666666666666674</v>
      </c>
      <c r="G281" s="8">
        <v>6.666666666666667</v>
      </c>
      <c r="I281" s="2"/>
      <c r="J281" s="2" t="s">
        <v>12</v>
      </c>
      <c r="K281" s="24">
        <f t="shared" ref="K281:L281" si="601">D281+F281</f>
        <v>21.333333333333336</v>
      </c>
      <c r="L281" s="24">
        <f t="shared" si="601"/>
        <v>24.000000000000004</v>
      </c>
      <c r="N281" s="24">
        <f t="shared" si="594"/>
        <v>47.058823529411761</v>
      </c>
      <c r="O281" s="24">
        <f t="shared" si="595"/>
        <v>52.941176470588232</v>
      </c>
    </row>
    <row r="282" spans="2:15" ht="15.75" customHeight="1"/>
    <row r="283" spans="2:15" ht="15.75" customHeight="1">
      <c r="B283" s="1"/>
      <c r="C283" s="1"/>
      <c r="D283" s="1" t="s">
        <v>0</v>
      </c>
      <c r="E283" s="1"/>
      <c r="F283" s="1" t="s">
        <v>1</v>
      </c>
      <c r="G283" s="1"/>
      <c r="I283" s="1"/>
      <c r="J283" s="1"/>
    </row>
    <row r="284" spans="2:15" ht="15.75" customHeight="1">
      <c r="B284" s="1" t="s">
        <v>22</v>
      </c>
      <c r="C284" s="1"/>
      <c r="D284" s="1" t="s">
        <v>3</v>
      </c>
      <c r="E284" s="1" t="s">
        <v>4</v>
      </c>
      <c r="F284" s="1" t="s">
        <v>3</v>
      </c>
      <c r="G284" s="1" t="s">
        <v>4</v>
      </c>
      <c r="I284" s="1" t="s">
        <v>22</v>
      </c>
      <c r="J284" s="1"/>
      <c r="K284" s="1" t="s">
        <v>3</v>
      </c>
      <c r="L284" s="1" t="s">
        <v>157</v>
      </c>
      <c r="N284" s="1" t="s">
        <v>3</v>
      </c>
      <c r="O284" s="1" t="s">
        <v>157</v>
      </c>
    </row>
    <row r="285" spans="2:15" ht="15.75" customHeight="1">
      <c r="B285" s="20" t="s">
        <v>43</v>
      </c>
      <c r="C285" s="2" t="s">
        <v>64</v>
      </c>
      <c r="D285" s="8">
        <v>2</v>
      </c>
      <c r="E285" s="21">
        <v>5</v>
      </c>
      <c r="F285" s="8">
        <v>3</v>
      </c>
      <c r="G285" s="8">
        <v>4</v>
      </c>
      <c r="I285" s="20" t="s">
        <v>43</v>
      </c>
      <c r="J285" s="2" t="s">
        <v>64</v>
      </c>
      <c r="K285" s="24">
        <f t="shared" ref="K285:L285" si="602">D285+F285</f>
        <v>5</v>
      </c>
      <c r="L285" s="24">
        <f t="shared" si="602"/>
        <v>9</v>
      </c>
      <c r="N285" s="24">
        <f t="shared" ref="N285:N291" si="603">K285*100/(L285+K285)</f>
        <v>35.714285714285715</v>
      </c>
      <c r="O285" s="24">
        <f t="shared" ref="O285:O291" si="604">L285*100/(K285+L285)</f>
        <v>64.285714285714292</v>
      </c>
    </row>
    <row r="286" spans="2:15" ht="15.75" customHeight="1">
      <c r="B286" s="2"/>
      <c r="C286" s="2" t="s">
        <v>76</v>
      </c>
      <c r="D286" s="21">
        <v>16</v>
      </c>
      <c r="E286" s="8">
        <v>4</v>
      </c>
      <c r="F286" s="8">
        <v>19</v>
      </c>
      <c r="G286" s="8">
        <v>1</v>
      </c>
      <c r="I286" s="2"/>
      <c r="J286" s="2" t="s">
        <v>76</v>
      </c>
      <c r="K286" s="24">
        <f t="shared" ref="K286:L286" si="605">D286+F286</f>
        <v>35</v>
      </c>
      <c r="L286" s="24">
        <f t="shared" si="605"/>
        <v>5</v>
      </c>
      <c r="N286" s="24">
        <f t="shared" si="603"/>
        <v>87.5</v>
      </c>
      <c r="O286" s="24">
        <f t="shared" si="604"/>
        <v>12.5</v>
      </c>
    </row>
    <row r="287" spans="2:15" ht="15.75" customHeight="1">
      <c r="B287" s="2"/>
      <c r="C287" s="2" t="s">
        <v>66</v>
      </c>
      <c r="D287" s="8">
        <v>0</v>
      </c>
      <c r="E287" s="8">
        <v>2</v>
      </c>
      <c r="F287" s="8">
        <v>0</v>
      </c>
      <c r="G287" s="8">
        <v>0</v>
      </c>
      <c r="I287" s="2"/>
      <c r="J287" s="2" t="s">
        <v>66</v>
      </c>
      <c r="K287" s="24">
        <f t="shared" ref="K287:L287" si="606">D287+F287</f>
        <v>0</v>
      </c>
      <c r="L287" s="24">
        <f t="shared" si="606"/>
        <v>2</v>
      </c>
      <c r="N287" s="24">
        <f t="shared" si="603"/>
        <v>0</v>
      </c>
      <c r="O287" s="24">
        <f t="shared" si="604"/>
        <v>100</v>
      </c>
    </row>
    <row r="288" spans="2:15" ht="15.75" customHeight="1">
      <c r="B288" s="2"/>
      <c r="C288" s="2" t="s">
        <v>77</v>
      </c>
      <c r="D288" s="8">
        <v>2</v>
      </c>
      <c r="E288" s="8">
        <v>3</v>
      </c>
      <c r="F288" s="8">
        <v>2</v>
      </c>
      <c r="G288" s="8">
        <v>0</v>
      </c>
      <c r="I288" s="2"/>
      <c r="J288" s="2" t="s">
        <v>77</v>
      </c>
      <c r="K288" s="24">
        <f t="shared" ref="K288:L288" si="607">D288+F288</f>
        <v>4</v>
      </c>
      <c r="L288" s="24">
        <f t="shared" si="607"/>
        <v>3</v>
      </c>
      <c r="N288" s="24">
        <f t="shared" si="603"/>
        <v>57.142857142857146</v>
      </c>
      <c r="O288" s="24">
        <f t="shared" si="604"/>
        <v>42.857142857142854</v>
      </c>
    </row>
    <row r="289" spans="2:15" ht="15.75" customHeight="1">
      <c r="B289" s="2"/>
      <c r="C289" s="2" t="s">
        <v>78</v>
      </c>
      <c r="D289" s="8">
        <v>0</v>
      </c>
      <c r="E289" s="8">
        <v>0</v>
      </c>
      <c r="F289" s="8">
        <v>0</v>
      </c>
      <c r="G289" s="8">
        <v>0</v>
      </c>
      <c r="I289" s="2"/>
      <c r="J289" s="2" t="s">
        <v>78</v>
      </c>
      <c r="K289" s="24">
        <f t="shared" ref="K289:L289" si="608">D289+F289</f>
        <v>0</v>
      </c>
      <c r="L289" s="24">
        <f t="shared" si="608"/>
        <v>0</v>
      </c>
      <c r="N289" s="24" t="e">
        <f t="shared" si="603"/>
        <v>#DIV/0!</v>
      </c>
      <c r="O289" s="24" t="e">
        <f t="shared" si="604"/>
        <v>#DIV/0!</v>
      </c>
    </row>
    <row r="290" spans="2:15" ht="15.75" customHeight="1">
      <c r="B290" s="2"/>
      <c r="C290" s="2" t="s">
        <v>79</v>
      </c>
      <c r="D290" s="8">
        <v>2</v>
      </c>
      <c r="E290" s="8">
        <v>0</v>
      </c>
      <c r="F290" s="8">
        <v>0</v>
      </c>
      <c r="G290" s="8">
        <v>0</v>
      </c>
      <c r="I290" s="2"/>
      <c r="J290" s="2" t="s">
        <v>79</v>
      </c>
      <c r="K290" s="24">
        <f t="shared" ref="K290:L290" si="609">D290+F290</f>
        <v>2</v>
      </c>
      <c r="L290" s="24">
        <f t="shared" si="609"/>
        <v>0</v>
      </c>
      <c r="N290" s="24">
        <f t="shared" si="603"/>
        <v>100</v>
      </c>
      <c r="O290" s="24">
        <f t="shared" si="604"/>
        <v>0</v>
      </c>
    </row>
    <row r="291" spans="2:15" ht="15.75" customHeight="1">
      <c r="B291" s="2"/>
      <c r="C291" s="2" t="s">
        <v>12</v>
      </c>
      <c r="D291" s="8">
        <v>15</v>
      </c>
      <c r="E291" s="8">
        <v>17</v>
      </c>
      <c r="F291" s="8">
        <v>0</v>
      </c>
      <c r="G291" s="8">
        <v>1</v>
      </c>
      <c r="I291" s="2"/>
      <c r="J291" s="2" t="s">
        <v>12</v>
      </c>
      <c r="K291" s="24">
        <f t="shared" ref="K291:L291" si="610">D291+F291</f>
        <v>15</v>
      </c>
      <c r="L291" s="24">
        <f t="shared" si="610"/>
        <v>18</v>
      </c>
      <c r="N291" s="24">
        <f t="shared" si="603"/>
        <v>45.454545454545453</v>
      </c>
      <c r="O291" s="24">
        <f t="shared" si="604"/>
        <v>54.545454545454547</v>
      </c>
    </row>
    <row r="292" spans="2:15" ht="15.75" customHeight="1"/>
    <row r="293" spans="2:15" ht="15.75" customHeight="1">
      <c r="B293" s="1"/>
      <c r="C293" s="1"/>
      <c r="D293" s="1" t="s">
        <v>0</v>
      </c>
      <c r="E293" s="1"/>
      <c r="F293" s="1" t="s">
        <v>1</v>
      </c>
      <c r="G293" s="1"/>
      <c r="I293" s="1"/>
      <c r="J293" s="1"/>
    </row>
    <row r="294" spans="2:15" ht="15.75" customHeight="1">
      <c r="B294" s="1" t="s">
        <v>27</v>
      </c>
      <c r="C294" s="1"/>
      <c r="D294" s="1" t="s">
        <v>3</v>
      </c>
      <c r="E294" s="1" t="s">
        <v>4</v>
      </c>
      <c r="F294" s="1" t="s">
        <v>3</v>
      </c>
      <c r="G294" s="1" t="s">
        <v>4</v>
      </c>
      <c r="I294" s="1" t="s">
        <v>27</v>
      </c>
      <c r="J294" s="1"/>
      <c r="K294" s="1" t="s">
        <v>3</v>
      </c>
      <c r="L294" s="1" t="s">
        <v>157</v>
      </c>
      <c r="N294" s="1" t="s">
        <v>3</v>
      </c>
      <c r="O294" s="1" t="s">
        <v>157</v>
      </c>
    </row>
    <row r="295" spans="2:15" ht="15.75" customHeight="1">
      <c r="B295" s="9" t="s">
        <v>31</v>
      </c>
      <c r="C295" s="2" t="s">
        <v>64</v>
      </c>
      <c r="D295" s="8">
        <v>21</v>
      </c>
      <c r="E295" s="8">
        <v>17.5</v>
      </c>
      <c r="F295" s="8">
        <v>9.5</v>
      </c>
      <c r="G295" s="8">
        <v>8.5</v>
      </c>
      <c r="I295" s="9" t="s">
        <v>31</v>
      </c>
      <c r="J295" s="2" t="s">
        <v>64</v>
      </c>
      <c r="K295" s="24">
        <f t="shared" ref="K295:L295" si="611">D295+F295</f>
        <v>30.5</v>
      </c>
      <c r="L295" s="24">
        <f t="shared" si="611"/>
        <v>26</v>
      </c>
      <c r="N295" s="24">
        <f t="shared" ref="N295:N301" si="612">K295*100/(L295+K295)</f>
        <v>53.982300884955755</v>
      </c>
      <c r="O295" s="24">
        <f t="shared" ref="O295:O301" si="613">L295*100/(K295+L295)</f>
        <v>46.017699115044245</v>
      </c>
    </row>
    <row r="296" spans="2:15" ht="15.75" customHeight="1">
      <c r="B296" s="2"/>
      <c r="C296" s="2" t="s">
        <v>76</v>
      </c>
      <c r="D296" s="8">
        <v>3.5</v>
      </c>
      <c r="E296" s="8">
        <v>1.5</v>
      </c>
      <c r="F296" s="8">
        <v>1.5</v>
      </c>
      <c r="G296" s="8">
        <v>0.5</v>
      </c>
      <c r="I296" s="2"/>
      <c r="J296" s="2" t="s">
        <v>76</v>
      </c>
      <c r="K296" s="24">
        <f t="shared" ref="K296:L296" si="614">D296+F296</f>
        <v>5</v>
      </c>
      <c r="L296" s="24">
        <f t="shared" si="614"/>
        <v>2</v>
      </c>
      <c r="N296" s="24">
        <f t="shared" si="612"/>
        <v>71.428571428571431</v>
      </c>
      <c r="O296" s="24">
        <f t="shared" si="613"/>
        <v>28.571428571428573</v>
      </c>
    </row>
    <row r="297" spans="2:15" ht="15.75" customHeight="1">
      <c r="B297" s="2"/>
      <c r="C297" s="2" t="s">
        <v>66</v>
      </c>
      <c r="D297" s="8">
        <v>5</v>
      </c>
      <c r="E297" s="8">
        <v>1.5</v>
      </c>
      <c r="F297" s="8">
        <v>1</v>
      </c>
      <c r="G297" s="8">
        <v>1</v>
      </c>
      <c r="I297" s="2"/>
      <c r="J297" s="2" t="s">
        <v>66</v>
      </c>
      <c r="K297" s="24">
        <f t="shared" ref="K297:L297" si="615">D297+F297</f>
        <v>6</v>
      </c>
      <c r="L297" s="24">
        <f t="shared" si="615"/>
        <v>2.5</v>
      </c>
      <c r="N297" s="24">
        <f t="shared" si="612"/>
        <v>70.588235294117652</v>
      </c>
      <c r="O297" s="24">
        <f t="shared" si="613"/>
        <v>29.411764705882351</v>
      </c>
    </row>
    <row r="298" spans="2:15" ht="15.75" customHeight="1">
      <c r="B298" s="2"/>
      <c r="C298" s="2" t="s">
        <v>77</v>
      </c>
      <c r="D298" s="8">
        <v>2.5</v>
      </c>
      <c r="E298" s="8">
        <v>1.5</v>
      </c>
      <c r="F298" s="8">
        <v>0</v>
      </c>
      <c r="G298" s="8">
        <v>0</v>
      </c>
      <c r="I298" s="2"/>
      <c r="J298" s="2" t="s">
        <v>77</v>
      </c>
      <c r="K298" s="24">
        <f t="shared" ref="K298:L298" si="616">D298+F298</f>
        <v>2.5</v>
      </c>
      <c r="L298" s="24">
        <f t="shared" si="616"/>
        <v>1.5</v>
      </c>
      <c r="N298" s="24">
        <f t="shared" si="612"/>
        <v>62.5</v>
      </c>
      <c r="O298" s="24">
        <f t="shared" si="613"/>
        <v>37.5</v>
      </c>
    </row>
    <row r="299" spans="2:15" ht="15.75" customHeight="1">
      <c r="B299" s="2"/>
      <c r="C299" s="2" t="s">
        <v>78</v>
      </c>
      <c r="D299" s="8">
        <v>0.5</v>
      </c>
      <c r="E299" s="8">
        <v>0</v>
      </c>
      <c r="F299" s="8">
        <v>0.5</v>
      </c>
      <c r="G299" s="8">
        <v>0</v>
      </c>
      <c r="I299" s="2"/>
      <c r="J299" s="2" t="s">
        <v>78</v>
      </c>
      <c r="K299" s="24">
        <f t="shared" ref="K299:L299" si="617">D299+F299</f>
        <v>1</v>
      </c>
      <c r="L299" s="24">
        <f t="shared" si="617"/>
        <v>0</v>
      </c>
      <c r="N299" s="24">
        <f t="shared" si="612"/>
        <v>100</v>
      </c>
      <c r="O299" s="24">
        <f t="shared" si="613"/>
        <v>0</v>
      </c>
    </row>
    <row r="300" spans="2:15" ht="15.75" customHeight="1">
      <c r="B300" s="2"/>
      <c r="C300" s="2" t="s">
        <v>79</v>
      </c>
      <c r="D300" s="8">
        <v>2</v>
      </c>
      <c r="E300" s="8">
        <v>0</v>
      </c>
      <c r="F300" s="8">
        <v>0</v>
      </c>
      <c r="G300" s="8">
        <v>0.5</v>
      </c>
      <c r="I300" s="2"/>
      <c r="J300" s="2" t="s">
        <v>79</v>
      </c>
      <c r="K300" s="24">
        <f t="shared" ref="K300:L300" si="618">D300+F300</f>
        <v>2</v>
      </c>
      <c r="L300" s="24">
        <f t="shared" si="618"/>
        <v>0.5</v>
      </c>
      <c r="N300" s="24">
        <f t="shared" si="612"/>
        <v>80</v>
      </c>
      <c r="O300" s="24">
        <f t="shared" si="613"/>
        <v>20</v>
      </c>
    </row>
    <row r="301" spans="2:15" ht="15.75" customHeight="1">
      <c r="B301" s="2"/>
      <c r="C301" s="2" t="s">
        <v>12</v>
      </c>
      <c r="D301" s="8">
        <v>7.5</v>
      </c>
      <c r="E301" s="8">
        <v>12.5</v>
      </c>
      <c r="F301" s="8">
        <v>1.5</v>
      </c>
      <c r="G301" s="8">
        <v>1.5</v>
      </c>
      <c r="I301" s="2"/>
      <c r="J301" s="2" t="s">
        <v>12</v>
      </c>
      <c r="K301" s="24">
        <f t="shared" ref="K301:L301" si="619">D301+F301</f>
        <v>9</v>
      </c>
      <c r="L301" s="24">
        <f t="shared" si="619"/>
        <v>14</v>
      </c>
      <c r="N301" s="24">
        <f t="shared" si="612"/>
        <v>39.130434782608695</v>
      </c>
      <c r="O301" s="24">
        <f t="shared" si="613"/>
        <v>60.869565217391305</v>
      </c>
    </row>
    <row r="302" spans="2:15" ht="15.75" customHeight="1"/>
    <row r="303" spans="2:15" ht="15.75" customHeight="1">
      <c r="B303" s="1"/>
      <c r="C303" s="1"/>
      <c r="D303" s="1" t="s">
        <v>0</v>
      </c>
      <c r="E303" s="1"/>
      <c r="F303" s="1" t="s">
        <v>1</v>
      </c>
      <c r="G303" s="1"/>
      <c r="I303" s="1"/>
      <c r="J303" s="1"/>
    </row>
    <row r="304" spans="2:15" ht="15.75" customHeight="1">
      <c r="B304" s="1" t="s">
        <v>27</v>
      </c>
      <c r="C304" s="1"/>
      <c r="D304" s="1" t="s">
        <v>3</v>
      </c>
      <c r="E304" s="1" t="s">
        <v>4</v>
      </c>
      <c r="F304" s="1" t="s">
        <v>3</v>
      </c>
      <c r="G304" s="1" t="s">
        <v>4</v>
      </c>
      <c r="I304" s="1" t="s">
        <v>27</v>
      </c>
      <c r="J304" s="1"/>
      <c r="K304" s="1" t="s">
        <v>3</v>
      </c>
      <c r="L304" s="1" t="s">
        <v>157</v>
      </c>
      <c r="N304" s="1" t="s">
        <v>3</v>
      </c>
      <c r="O304" s="1" t="s">
        <v>157</v>
      </c>
    </row>
    <row r="305" spans="2:15" ht="15.75" customHeight="1">
      <c r="B305" s="9" t="s">
        <v>32</v>
      </c>
      <c r="C305" s="2" t="s">
        <v>64</v>
      </c>
      <c r="D305" s="8">
        <v>27.5</v>
      </c>
      <c r="E305" s="8">
        <v>10</v>
      </c>
      <c r="F305" s="8">
        <v>19</v>
      </c>
      <c r="G305" s="8">
        <v>6</v>
      </c>
      <c r="I305" s="9" t="s">
        <v>32</v>
      </c>
      <c r="J305" s="2" t="s">
        <v>64</v>
      </c>
      <c r="K305" s="24">
        <f t="shared" ref="K305:L305" si="620">D305+F305</f>
        <v>46.5</v>
      </c>
      <c r="L305" s="24">
        <f t="shared" si="620"/>
        <v>16</v>
      </c>
      <c r="N305" s="24">
        <f t="shared" ref="N305:N311" si="621">K305*100/(L305+K305)</f>
        <v>74.400000000000006</v>
      </c>
      <c r="O305" s="24">
        <f t="shared" ref="O305:O311" si="622">L305*100/(K305+L305)</f>
        <v>25.6</v>
      </c>
    </row>
    <row r="306" spans="2:15" ht="15.75" customHeight="1">
      <c r="B306" s="2"/>
      <c r="C306" s="2" t="s">
        <v>76</v>
      </c>
      <c r="D306" s="8">
        <v>3</v>
      </c>
      <c r="E306" s="8">
        <v>0</v>
      </c>
      <c r="F306" s="8">
        <v>0</v>
      </c>
      <c r="G306" s="8">
        <v>0</v>
      </c>
      <c r="I306" s="2"/>
      <c r="J306" s="2" t="s">
        <v>76</v>
      </c>
      <c r="K306" s="24">
        <f t="shared" ref="K306:L306" si="623">D306+F306</f>
        <v>3</v>
      </c>
      <c r="L306" s="24">
        <f t="shared" si="623"/>
        <v>0</v>
      </c>
      <c r="N306" s="24">
        <f t="shared" si="621"/>
        <v>100</v>
      </c>
      <c r="O306" s="24">
        <f t="shared" si="622"/>
        <v>0</v>
      </c>
    </row>
    <row r="307" spans="2:15" ht="15.75" customHeight="1">
      <c r="B307" s="2"/>
      <c r="C307" s="2" t="s">
        <v>66</v>
      </c>
      <c r="D307" s="8">
        <v>3.5</v>
      </c>
      <c r="E307" s="8">
        <v>2.5</v>
      </c>
      <c r="F307" s="8">
        <v>2.5</v>
      </c>
      <c r="G307" s="8">
        <v>1</v>
      </c>
      <c r="I307" s="2"/>
      <c r="J307" s="2" t="s">
        <v>66</v>
      </c>
      <c r="K307" s="24">
        <f t="shared" ref="K307:L307" si="624">D307+F307</f>
        <v>6</v>
      </c>
      <c r="L307" s="24">
        <f t="shared" si="624"/>
        <v>3.5</v>
      </c>
      <c r="N307" s="24">
        <f t="shared" si="621"/>
        <v>63.157894736842103</v>
      </c>
      <c r="O307" s="24">
        <f t="shared" si="622"/>
        <v>36.842105263157897</v>
      </c>
    </row>
    <row r="308" spans="2:15" ht="15.75" customHeight="1">
      <c r="B308" s="2"/>
      <c r="C308" s="2" t="s">
        <v>77</v>
      </c>
      <c r="D308" s="8">
        <v>0.5</v>
      </c>
      <c r="E308" s="8">
        <v>0</v>
      </c>
      <c r="F308" s="8">
        <v>0</v>
      </c>
      <c r="G308" s="8">
        <v>0</v>
      </c>
      <c r="I308" s="2"/>
      <c r="J308" s="2" t="s">
        <v>77</v>
      </c>
      <c r="K308" s="24">
        <f t="shared" ref="K308:L308" si="625">D308+F308</f>
        <v>0.5</v>
      </c>
      <c r="L308" s="24">
        <f t="shared" si="625"/>
        <v>0</v>
      </c>
      <c r="N308" s="24">
        <f t="shared" si="621"/>
        <v>100</v>
      </c>
      <c r="O308" s="24">
        <f t="shared" si="622"/>
        <v>0</v>
      </c>
    </row>
    <row r="309" spans="2:15" ht="15.75" customHeight="1">
      <c r="B309" s="2"/>
      <c r="C309" s="2" t="s">
        <v>78</v>
      </c>
      <c r="D309" s="8">
        <v>2</v>
      </c>
      <c r="E309" s="8">
        <v>1</v>
      </c>
      <c r="F309" s="8">
        <v>0</v>
      </c>
      <c r="G309" s="8">
        <v>0</v>
      </c>
      <c r="I309" s="2"/>
      <c r="J309" s="2" t="s">
        <v>78</v>
      </c>
      <c r="K309" s="24">
        <f t="shared" ref="K309:L309" si="626">D309+F309</f>
        <v>2</v>
      </c>
      <c r="L309" s="24">
        <f t="shared" si="626"/>
        <v>1</v>
      </c>
      <c r="N309" s="24">
        <f t="shared" si="621"/>
        <v>66.666666666666671</v>
      </c>
      <c r="O309" s="24">
        <f t="shared" si="622"/>
        <v>33.333333333333336</v>
      </c>
    </row>
    <row r="310" spans="2:15" ht="15.75" customHeight="1">
      <c r="B310" s="2"/>
      <c r="C310" s="2" t="s">
        <v>79</v>
      </c>
      <c r="D310" s="8">
        <v>3</v>
      </c>
      <c r="E310" s="8">
        <v>0.5</v>
      </c>
      <c r="F310" s="8">
        <v>0</v>
      </c>
      <c r="G310" s="8">
        <v>0</v>
      </c>
      <c r="I310" s="2"/>
      <c r="J310" s="2" t="s">
        <v>79</v>
      </c>
      <c r="K310" s="24">
        <f t="shared" ref="K310:L310" si="627">D310+F310</f>
        <v>3</v>
      </c>
      <c r="L310" s="24">
        <f t="shared" si="627"/>
        <v>0.5</v>
      </c>
      <c r="N310" s="24">
        <f t="shared" si="621"/>
        <v>85.714285714285708</v>
      </c>
      <c r="O310" s="24">
        <f t="shared" si="622"/>
        <v>14.285714285714286</v>
      </c>
    </row>
    <row r="311" spans="2:15" ht="15.75" customHeight="1">
      <c r="B311" s="2"/>
      <c r="C311" s="2" t="s">
        <v>12</v>
      </c>
      <c r="D311" s="8">
        <v>15</v>
      </c>
      <c r="E311" s="8">
        <v>19.5</v>
      </c>
      <c r="F311" s="8">
        <v>1.5</v>
      </c>
      <c r="G311" s="8">
        <v>4</v>
      </c>
      <c r="I311" s="2"/>
      <c r="J311" s="2" t="s">
        <v>12</v>
      </c>
      <c r="K311" s="24">
        <f t="shared" ref="K311:L311" si="628">D311+F311</f>
        <v>16.5</v>
      </c>
      <c r="L311" s="24">
        <f t="shared" si="628"/>
        <v>23.5</v>
      </c>
      <c r="N311" s="24">
        <f t="shared" si="621"/>
        <v>41.25</v>
      </c>
      <c r="O311" s="24">
        <f t="shared" si="622"/>
        <v>58.75</v>
      </c>
    </row>
    <row r="312" spans="2:15" ht="15.75" customHeight="1"/>
    <row r="313" spans="2:15" ht="15.75" customHeight="1">
      <c r="B313" s="1"/>
      <c r="C313" s="1"/>
      <c r="D313" s="1" t="s">
        <v>0</v>
      </c>
      <c r="E313" s="1"/>
      <c r="F313" s="1" t="s">
        <v>1</v>
      </c>
      <c r="G313" s="1"/>
      <c r="I313" s="1"/>
      <c r="J313" s="1"/>
    </row>
    <row r="314" spans="2:15" ht="15.75" customHeight="1">
      <c r="B314" s="1" t="s">
        <v>27</v>
      </c>
      <c r="C314" s="1"/>
      <c r="D314" s="1" t="s">
        <v>3</v>
      </c>
      <c r="E314" s="1" t="s">
        <v>4</v>
      </c>
      <c r="F314" s="1" t="s">
        <v>3</v>
      </c>
      <c r="G314" s="1" t="s">
        <v>4</v>
      </c>
      <c r="I314" s="1" t="s">
        <v>27</v>
      </c>
      <c r="J314" s="1"/>
      <c r="K314" s="1" t="s">
        <v>3</v>
      </c>
      <c r="L314" s="1" t="s">
        <v>157</v>
      </c>
      <c r="N314" s="1" t="s">
        <v>3</v>
      </c>
      <c r="O314" s="1" t="s">
        <v>157</v>
      </c>
    </row>
    <row r="315" spans="2:15" ht="15.75" customHeight="1">
      <c r="B315" s="9" t="s">
        <v>33</v>
      </c>
      <c r="C315" s="2" t="s">
        <v>64</v>
      </c>
      <c r="D315" s="8">
        <v>18</v>
      </c>
      <c r="E315" s="8">
        <v>16</v>
      </c>
      <c r="F315" s="8">
        <v>18</v>
      </c>
      <c r="G315" s="8">
        <v>6</v>
      </c>
      <c r="I315" s="9" t="s">
        <v>33</v>
      </c>
      <c r="J315" s="2" t="s">
        <v>64</v>
      </c>
      <c r="K315" s="24">
        <f t="shared" ref="K315:L315" si="629">D315+F315</f>
        <v>36</v>
      </c>
      <c r="L315" s="24">
        <f t="shared" si="629"/>
        <v>22</v>
      </c>
      <c r="N315" s="24">
        <f t="shared" ref="N315:N321" si="630">K315*100/(L315+K315)</f>
        <v>62.068965517241381</v>
      </c>
      <c r="O315" s="24">
        <f t="shared" ref="O315:O321" si="631">L315*100/(K315+L315)</f>
        <v>37.931034482758619</v>
      </c>
    </row>
    <row r="316" spans="2:15" ht="15.75" customHeight="1">
      <c r="B316" s="2"/>
      <c r="C316" s="2" t="s">
        <v>76</v>
      </c>
      <c r="D316" s="8">
        <v>3.5</v>
      </c>
      <c r="E316" s="8">
        <v>0.5</v>
      </c>
      <c r="F316" s="8">
        <v>0</v>
      </c>
      <c r="G316" s="8">
        <v>0</v>
      </c>
      <c r="I316" s="2"/>
      <c r="J316" s="2" t="s">
        <v>76</v>
      </c>
      <c r="K316" s="24">
        <f t="shared" ref="K316:L316" si="632">D316+F316</f>
        <v>3.5</v>
      </c>
      <c r="L316" s="24">
        <f t="shared" si="632"/>
        <v>0.5</v>
      </c>
      <c r="N316" s="24">
        <f t="shared" si="630"/>
        <v>87.5</v>
      </c>
      <c r="O316" s="24">
        <f t="shared" si="631"/>
        <v>12.5</v>
      </c>
    </row>
    <row r="317" spans="2:15" ht="15.75" customHeight="1">
      <c r="B317" s="2"/>
      <c r="C317" s="2" t="s">
        <v>66</v>
      </c>
      <c r="D317" s="8">
        <v>3.5</v>
      </c>
      <c r="E317" s="8">
        <v>2.5</v>
      </c>
      <c r="F317" s="8">
        <v>0</v>
      </c>
      <c r="G317" s="8">
        <v>0</v>
      </c>
      <c r="I317" s="2"/>
      <c r="J317" s="2" t="s">
        <v>66</v>
      </c>
      <c r="K317" s="24">
        <f t="shared" ref="K317:L317" si="633">D317+F317</f>
        <v>3.5</v>
      </c>
      <c r="L317" s="24">
        <f t="shared" si="633"/>
        <v>2.5</v>
      </c>
      <c r="N317" s="24">
        <f t="shared" si="630"/>
        <v>58.333333333333336</v>
      </c>
      <c r="O317" s="24">
        <f t="shared" si="631"/>
        <v>41.666666666666664</v>
      </c>
    </row>
    <row r="318" spans="2:15" ht="15.75" customHeight="1">
      <c r="B318" s="2"/>
      <c r="C318" s="2" t="s">
        <v>77</v>
      </c>
      <c r="D318" s="8">
        <v>0.5</v>
      </c>
      <c r="E318" s="8">
        <v>1</v>
      </c>
      <c r="F318" s="8">
        <v>0</v>
      </c>
      <c r="G318" s="8">
        <v>0</v>
      </c>
      <c r="I318" s="2"/>
      <c r="J318" s="2" t="s">
        <v>77</v>
      </c>
      <c r="K318" s="24">
        <f t="shared" ref="K318:L318" si="634">D318+F318</f>
        <v>0.5</v>
      </c>
      <c r="L318" s="24">
        <f t="shared" si="634"/>
        <v>1</v>
      </c>
      <c r="N318" s="24">
        <f t="shared" si="630"/>
        <v>33.333333333333336</v>
      </c>
      <c r="O318" s="24">
        <f t="shared" si="631"/>
        <v>66.666666666666671</v>
      </c>
    </row>
    <row r="319" spans="2:15" ht="15.75" customHeight="1">
      <c r="B319" s="2"/>
      <c r="C319" s="2" t="s">
        <v>78</v>
      </c>
      <c r="D319" s="8">
        <v>3.5</v>
      </c>
      <c r="E319" s="8">
        <v>0</v>
      </c>
      <c r="F319" s="8">
        <v>1</v>
      </c>
      <c r="G319" s="8">
        <v>0</v>
      </c>
      <c r="I319" s="2"/>
      <c r="J319" s="2" t="s">
        <v>78</v>
      </c>
      <c r="K319" s="24">
        <f t="shared" ref="K319:L319" si="635">D319+F319</f>
        <v>4.5</v>
      </c>
      <c r="L319" s="24">
        <f t="shared" si="635"/>
        <v>0</v>
      </c>
      <c r="N319" s="24">
        <f t="shared" si="630"/>
        <v>100</v>
      </c>
      <c r="O319" s="24">
        <f t="shared" si="631"/>
        <v>0</v>
      </c>
    </row>
    <row r="320" spans="2:15" ht="15.75" customHeight="1">
      <c r="B320" s="2"/>
      <c r="C320" s="2" t="s">
        <v>79</v>
      </c>
      <c r="D320" s="8">
        <v>1.5</v>
      </c>
      <c r="E320" s="8">
        <v>0.5</v>
      </c>
      <c r="F320" s="8">
        <v>0</v>
      </c>
      <c r="G320" s="8">
        <v>0</v>
      </c>
      <c r="I320" s="2"/>
      <c r="J320" s="2" t="s">
        <v>79</v>
      </c>
      <c r="K320" s="24">
        <f t="shared" ref="K320:L320" si="636">D320+F320</f>
        <v>1.5</v>
      </c>
      <c r="L320" s="24">
        <f t="shared" si="636"/>
        <v>0.5</v>
      </c>
      <c r="N320" s="24">
        <f t="shared" si="630"/>
        <v>75</v>
      </c>
      <c r="O320" s="24">
        <f t="shared" si="631"/>
        <v>25</v>
      </c>
    </row>
    <row r="321" spans="2:15" ht="15.75" customHeight="1">
      <c r="B321" s="2"/>
      <c r="C321" s="2" t="s">
        <v>12</v>
      </c>
      <c r="D321" s="8">
        <v>14</v>
      </c>
      <c r="E321" s="8">
        <v>17.5</v>
      </c>
      <c r="F321" s="8">
        <v>1.5</v>
      </c>
      <c r="G321" s="8">
        <v>4.5</v>
      </c>
      <c r="I321" s="2"/>
      <c r="J321" s="2" t="s">
        <v>12</v>
      </c>
      <c r="K321" s="24">
        <f t="shared" ref="K321:L321" si="637">D321+F321</f>
        <v>15.5</v>
      </c>
      <c r="L321" s="24">
        <f t="shared" si="637"/>
        <v>22</v>
      </c>
      <c r="N321" s="24">
        <f t="shared" si="630"/>
        <v>41.333333333333336</v>
      </c>
      <c r="O321" s="24">
        <f t="shared" si="631"/>
        <v>58.666666666666664</v>
      </c>
    </row>
    <row r="322" spans="2:15" ht="15.75" customHeight="1"/>
    <row r="323" spans="2:15" ht="15.75" customHeight="1">
      <c r="B323" s="1"/>
      <c r="C323" s="1"/>
      <c r="D323" s="1" t="s">
        <v>0</v>
      </c>
      <c r="E323" s="1"/>
      <c r="F323" s="1" t="s">
        <v>1</v>
      </c>
      <c r="G323" s="1"/>
      <c r="I323" s="1"/>
      <c r="J323" s="1"/>
    </row>
    <row r="324" spans="2:15" ht="15.75" customHeight="1">
      <c r="B324" s="1" t="s">
        <v>22</v>
      </c>
      <c r="C324" s="1"/>
      <c r="D324" s="1" t="s">
        <v>3</v>
      </c>
      <c r="E324" s="1" t="s">
        <v>4</v>
      </c>
      <c r="F324" s="1" t="s">
        <v>3</v>
      </c>
      <c r="G324" s="1" t="s">
        <v>4</v>
      </c>
      <c r="I324" s="1" t="s">
        <v>22</v>
      </c>
      <c r="J324" s="1"/>
      <c r="K324" s="1" t="s">
        <v>3</v>
      </c>
      <c r="L324" s="1" t="s">
        <v>157</v>
      </c>
      <c r="N324" s="1" t="s">
        <v>3</v>
      </c>
      <c r="O324" s="1" t="s">
        <v>157</v>
      </c>
    </row>
    <row r="325" spans="2:15" ht="15.75" customHeight="1">
      <c r="B325" s="9" t="s">
        <v>23</v>
      </c>
      <c r="C325" s="2" t="s">
        <v>64</v>
      </c>
      <c r="D325" s="8">
        <v>9.5</v>
      </c>
      <c r="E325" s="8">
        <v>8</v>
      </c>
      <c r="F325" s="8">
        <v>2.5</v>
      </c>
      <c r="G325" s="8">
        <v>2.5</v>
      </c>
      <c r="I325" s="9" t="s">
        <v>23</v>
      </c>
      <c r="J325" s="2" t="s">
        <v>64</v>
      </c>
      <c r="K325" s="24">
        <f t="shared" ref="K325:L325" si="638">D325+F325</f>
        <v>12</v>
      </c>
      <c r="L325" s="24">
        <f t="shared" si="638"/>
        <v>10.5</v>
      </c>
      <c r="N325" s="24">
        <f t="shared" ref="N325:N331" si="639">K325*100/(L325+K325)</f>
        <v>53.333333333333336</v>
      </c>
      <c r="O325" s="24">
        <f t="shared" ref="O325:O331" si="640">L325*100/(K325+L325)</f>
        <v>46.666666666666664</v>
      </c>
    </row>
    <row r="326" spans="2:15" ht="15.75" customHeight="1">
      <c r="B326" s="2"/>
      <c r="C326" s="2" t="s">
        <v>76</v>
      </c>
      <c r="D326" s="8">
        <v>7.5</v>
      </c>
      <c r="E326" s="8">
        <v>4</v>
      </c>
      <c r="F326" s="8">
        <v>1</v>
      </c>
      <c r="G326" s="8">
        <v>0.5</v>
      </c>
      <c r="I326" s="2"/>
      <c r="J326" s="2" t="s">
        <v>76</v>
      </c>
      <c r="K326" s="24">
        <f t="shared" ref="K326:L326" si="641">D326+F326</f>
        <v>8.5</v>
      </c>
      <c r="L326" s="24">
        <f t="shared" si="641"/>
        <v>4.5</v>
      </c>
      <c r="N326" s="24">
        <f t="shared" si="639"/>
        <v>65.384615384615387</v>
      </c>
      <c r="O326" s="24">
        <f t="shared" si="640"/>
        <v>34.615384615384613</v>
      </c>
    </row>
    <row r="327" spans="2:15" ht="15.75" customHeight="1">
      <c r="B327" s="2"/>
      <c r="C327" s="2" t="s">
        <v>66</v>
      </c>
      <c r="D327" s="8">
        <v>3</v>
      </c>
      <c r="E327" s="8">
        <v>4</v>
      </c>
      <c r="F327" s="8">
        <v>0</v>
      </c>
      <c r="G327" s="8">
        <v>0</v>
      </c>
      <c r="I327" s="2"/>
      <c r="J327" s="2" t="s">
        <v>66</v>
      </c>
      <c r="K327" s="24">
        <f t="shared" ref="K327:L327" si="642">D327+F327</f>
        <v>3</v>
      </c>
      <c r="L327" s="24">
        <f t="shared" si="642"/>
        <v>4</v>
      </c>
      <c r="N327" s="24">
        <f t="shared" si="639"/>
        <v>42.857142857142854</v>
      </c>
      <c r="O327" s="24">
        <f t="shared" si="640"/>
        <v>57.142857142857146</v>
      </c>
    </row>
    <row r="328" spans="2:15" ht="15.75" customHeight="1">
      <c r="B328" s="2"/>
      <c r="C328" s="2" t="s">
        <v>77</v>
      </c>
      <c r="D328" s="8">
        <v>6.5</v>
      </c>
      <c r="E328" s="8">
        <v>2</v>
      </c>
      <c r="F328" s="8">
        <v>0</v>
      </c>
      <c r="G328" s="8">
        <v>0.5</v>
      </c>
      <c r="I328" s="2"/>
      <c r="J328" s="2" t="s">
        <v>77</v>
      </c>
      <c r="K328" s="24">
        <f t="shared" ref="K328:L328" si="643">D328+F328</f>
        <v>6.5</v>
      </c>
      <c r="L328" s="24">
        <f t="shared" si="643"/>
        <v>2.5</v>
      </c>
      <c r="N328" s="24">
        <f t="shared" si="639"/>
        <v>72.222222222222229</v>
      </c>
      <c r="O328" s="24">
        <f t="shared" si="640"/>
        <v>27.777777777777779</v>
      </c>
    </row>
    <row r="329" spans="2:15" ht="15.75" customHeight="1">
      <c r="B329" s="2"/>
      <c r="C329" s="2" t="s">
        <v>78</v>
      </c>
      <c r="D329" s="8">
        <v>0.5</v>
      </c>
      <c r="E329" s="8">
        <v>0</v>
      </c>
      <c r="F329" s="8">
        <v>0</v>
      </c>
      <c r="G329" s="8">
        <v>0</v>
      </c>
      <c r="I329" s="2"/>
      <c r="J329" s="2" t="s">
        <v>78</v>
      </c>
      <c r="K329" s="24">
        <f t="shared" ref="K329:L329" si="644">D329+F329</f>
        <v>0.5</v>
      </c>
      <c r="L329" s="24">
        <f t="shared" si="644"/>
        <v>0</v>
      </c>
      <c r="N329" s="24">
        <f t="shared" si="639"/>
        <v>100</v>
      </c>
      <c r="O329" s="24">
        <f t="shared" si="640"/>
        <v>0</v>
      </c>
    </row>
    <row r="330" spans="2:15" ht="15.75" customHeight="1">
      <c r="B330" s="2"/>
      <c r="C330" s="2" t="s">
        <v>79</v>
      </c>
      <c r="D330" s="8">
        <v>0.5</v>
      </c>
      <c r="E330" s="8">
        <v>0</v>
      </c>
      <c r="F330" s="8">
        <v>0</v>
      </c>
      <c r="G330" s="8">
        <v>0</v>
      </c>
      <c r="I330" s="2"/>
      <c r="J330" s="2" t="s">
        <v>79</v>
      </c>
      <c r="K330" s="24">
        <f t="shared" ref="K330:L330" si="645">D330+F330</f>
        <v>0.5</v>
      </c>
      <c r="L330" s="24">
        <f t="shared" si="645"/>
        <v>0</v>
      </c>
      <c r="N330" s="24">
        <f t="shared" si="639"/>
        <v>100</v>
      </c>
      <c r="O330" s="24">
        <f t="shared" si="640"/>
        <v>0</v>
      </c>
    </row>
    <row r="331" spans="2:15" ht="15.75" customHeight="1">
      <c r="B331" s="2"/>
      <c r="C331" s="2" t="s">
        <v>12</v>
      </c>
      <c r="D331" s="8">
        <v>11.5</v>
      </c>
      <c r="E331" s="8">
        <v>10.5</v>
      </c>
      <c r="F331" s="8">
        <v>2.5</v>
      </c>
      <c r="G331" s="8">
        <v>2</v>
      </c>
      <c r="I331" s="2"/>
      <c r="J331" s="2" t="s">
        <v>12</v>
      </c>
      <c r="K331" s="24">
        <f t="shared" ref="K331:L331" si="646">D331+F331</f>
        <v>14</v>
      </c>
      <c r="L331" s="24">
        <f t="shared" si="646"/>
        <v>12.5</v>
      </c>
      <c r="N331" s="24">
        <f t="shared" si="639"/>
        <v>52.830188679245282</v>
      </c>
      <c r="O331" s="24">
        <f t="shared" si="640"/>
        <v>47.169811320754718</v>
      </c>
    </row>
    <row r="332" spans="2:15" ht="15.75" customHeight="1"/>
    <row r="333" spans="2:15" ht="15.75" customHeight="1">
      <c r="B333" s="1"/>
      <c r="C333" s="1"/>
      <c r="D333" s="1" t="s">
        <v>0</v>
      </c>
      <c r="E333" s="1"/>
      <c r="F333" s="1" t="s">
        <v>1</v>
      </c>
      <c r="G333" s="1"/>
      <c r="I333" s="1"/>
      <c r="J333" s="1"/>
    </row>
    <row r="334" spans="2:15" ht="15.75" customHeight="1">
      <c r="B334" s="1" t="s">
        <v>22</v>
      </c>
      <c r="C334" s="1"/>
      <c r="D334" s="1" t="s">
        <v>3</v>
      </c>
      <c r="E334" s="1" t="s">
        <v>4</v>
      </c>
      <c r="F334" s="1" t="s">
        <v>3</v>
      </c>
      <c r="G334" s="1" t="s">
        <v>4</v>
      </c>
      <c r="I334" s="1" t="s">
        <v>22</v>
      </c>
      <c r="J334" s="1"/>
      <c r="K334" s="1" t="s">
        <v>3</v>
      </c>
      <c r="L334" s="1" t="s">
        <v>157</v>
      </c>
      <c r="N334" s="1" t="s">
        <v>3</v>
      </c>
      <c r="O334" s="1" t="s">
        <v>157</v>
      </c>
    </row>
    <row r="335" spans="2:15" ht="15.75" customHeight="1">
      <c r="B335" s="9" t="s">
        <v>25</v>
      </c>
      <c r="C335" s="2" t="s">
        <v>64</v>
      </c>
      <c r="D335" s="8">
        <v>16</v>
      </c>
      <c r="E335" s="8">
        <v>15.5</v>
      </c>
      <c r="F335" s="8">
        <v>12.5</v>
      </c>
      <c r="G335" s="8">
        <v>12.5</v>
      </c>
      <c r="I335" s="9" t="s">
        <v>25</v>
      </c>
      <c r="J335" s="2" t="s">
        <v>64</v>
      </c>
      <c r="K335" s="24">
        <f t="shared" ref="K335:L335" si="647">D335+F335</f>
        <v>28.5</v>
      </c>
      <c r="L335" s="24">
        <f t="shared" si="647"/>
        <v>28</v>
      </c>
      <c r="N335" s="24">
        <f t="shared" ref="N335:N341" si="648">K335*100/(L335+K335)</f>
        <v>50.442477876106196</v>
      </c>
      <c r="O335" s="24">
        <f t="shared" ref="O335:O341" si="649">L335*100/(K335+L335)</f>
        <v>49.557522123893804</v>
      </c>
    </row>
    <row r="336" spans="2:15" ht="15.75" customHeight="1">
      <c r="B336" s="2"/>
      <c r="C336" s="2" t="s">
        <v>76</v>
      </c>
      <c r="D336" s="8">
        <v>10.5</v>
      </c>
      <c r="E336" s="8">
        <v>10.5</v>
      </c>
      <c r="F336" s="8">
        <v>1</v>
      </c>
      <c r="G336" s="8">
        <v>1</v>
      </c>
      <c r="I336" s="2"/>
      <c r="J336" s="2" t="s">
        <v>76</v>
      </c>
      <c r="K336" s="24">
        <f t="shared" ref="K336:L336" si="650">D336+F336</f>
        <v>11.5</v>
      </c>
      <c r="L336" s="24">
        <f t="shared" si="650"/>
        <v>11.5</v>
      </c>
      <c r="N336" s="24">
        <f t="shared" si="648"/>
        <v>50</v>
      </c>
      <c r="O336" s="24">
        <f t="shared" si="649"/>
        <v>50</v>
      </c>
    </row>
    <row r="337" spans="2:15" ht="15.75" customHeight="1">
      <c r="B337" s="2"/>
      <c r="C337" s="2" t="s">
        <v>66</v>
      </c>
      <c r="D337" s="8">
        <v>9</v>
      </c>
      <c r="E337" s="8">
        <v>3.5</v>
      </c>
      <c r="F337" s="8">
        <v>1.5</v>
      </c>
      <c r="G337" s="8">
        <v>0.5</v>
      </c>
      <c r="I337" s="2"/>
      <c r="J337" s="2" t="s">
        <v>66</v>
      </c>
      <c r="K337" s="24">
        <f t="shared" ref="K337:L337" si="651">D337+F337</f>
        <v>10.5</v>
      </c>
      <c r="L337" s="24">
        <f t="shared" si="651"/>
        <v>4</v>
      </c>
      <c r="N337" s="24">
        <f t="shared" si="648"/>
        <v>72.41379310344827</v>
      </c>
      <c r="O337" s="24">
        <f t="shared" si="649"/>
        <v>27.586206896551722</v>
      </c>
    </row>
    <row r="338" spans="2:15" ht="15.75" customHeight="1">
      <c r="B338" s="2"/>
      <c r="C338" s="2" t="s">
        <v>77</v>
      </c>
      <c r="D338" s="8">
        <v>2.5</v>
      </c>
      <c r="E338" s="8">
        <v>1</v>
      </c>
      <c r="F338" s="8">
        <v>0.5</v>
      </c>
      <c r="G338" s="8">
        <v>0</v>
      </c>
      <c r="I338" s="2"/>
      <c r="J338" s="2" t="s">
        <v>77</v>
      </c>
      <c r="K338" s="24">
        <f t="shared" ref="K338:L338" si="652">D338+F338</f>
        <v>3</v>
      </c>
      <c r="L338" s="24">
        <f t="shared" si="652"/>
        <v>1</v>
      </c>
      <c r="N338" s="24">
        <f t="shared" si="648"/>
        <v>75</v>
      </c>
      <c r="O338" s="24">
        <f t="shared" si="649"/>
        <v>25</v>
      </c>
    </row>
    <row r="339" spans="2:15" ht="15.75" customHeight="1">
      <c r="B339" s="2"/>
      <c r="C339" s="2" t="s">
        <v>78</v>
      </c>
      <c r="D339" s="8">
        <v>1.5</v>
      </c>
      <c r="E339" s="8">
        <v>0.5</v>
      </c>
      <c r="F339" s="8">
        <v>0</v>
      </c>
      <c r="G339" s="8">
        <v>0</v>
      </c>
      <c r="I339" s="2"/>
      <c r="J339" s="2" t="s">
        <v>78</v>
      </c>
      <c r="K339" s="24">
        <f t="shared" ref="K339:L339" si="653">D339+F339</f>
        <v>1.5</v>
      </c>
      <c r="L339" s="24">
        <f t="shared" si="653"/>
        <v>0.5</v>
      </c>
      <c r="N339" s="24">
        <f t="shared" si="648"/>
        <v>75</v>
      </c>
      <c r="O339" s="24">
        <f t="shared" si="649"/>
        <v>25</v>
      </c>
    </row>
    <row r="340" spans="2:15" ht="15.75" customHeight="1">
      <c r="B340" s="2"/>
      <c r="C340" s="2" t="s">
        <v>79</v>
      </c>
      <c r="D340" s="8">
        <v>1.5</v>
      </c>
      <c r="E340" s="8">
        <v>0.5</v>
      </c>
      <c r="F340" s="8">
        <v>0</v>
      </c>
      <c r="G340" s="8">
        <v>0.5</v>
      </c>
      <c r="I340" s="2"/>
      <c r="J340" s="2" t="s">
        <v>79</v>
      </c>
      <c r="K340" s="24">
        <f t="shared" ref="K340:L340" si="654">D340+F340</f>
        <v>1.5</v>
      </c>
      <c r="L340" s="24">
        <f t="shared" si="654"/>
        <v>1</v>
      </c>
      <c r="N340" s="24">
        <f t="shared" si="648"/>
        <v>60</v>
      </c>
      <c r="O340" s="24">
        <f t="shared" si="649"/>
        <v>40</v>
      </c>
    </row>
    <row r="341" spans="2:15" ht="15.75" customHeight="1">
      <c r="B341" s="2"/>
      <c r="C341" s="2" t="s">
        <v>12</v>
      </c>
      <c r="D341" s="8">
        <v>10.5</v>
      </c>
      <c r="E341" s="8">
        <v>16</v>
      </c>
      <c r="F341" s="8">
        <v>1</v>
      </c>
      <c r="G341" s="8">
        <v>3.5</v>
      </c>
      <c r="I341" s="2"/>
      <c r="J341" s="2" t="s">
        <v>12</v>
      </c>
      <c r="K341" s="24">
        <f t="shared" ref="K341:L341" si="655">D341+F341</f>
        <v>11.5</v>
      </c>
      <c r="L341" s="24">
        <f t="shared" si="655"/>
        <v>19.5</v>
      </c>
      <c r="N341" s="24">
        <f t="shared" si="648"/>
        <v>37.096774193548384</v>
      </c>
      <c r="O341" s="24">
        <f t="shared" si="649"/>
        <v>62.903225806451616</v>
      </c>
    </row>
    <row r="342" spans="2:15" ht="15.75" customHeight="1"/>
    <row r="343" spans="2:15" ht="15.75" customHeight="1">
      <c r="B343" s="1"/>
      <c r="C343" s="1"/>
      <c r="D343" s="1" t="s">
        <v>0</v>
      </c>
      <c r="E343" s="1"/>
      <c r="F343" s="1" t="s">
        <v>1</v>
      </c>
      <c r="G343" s="1"/>
      <c r="I343" s="1"/>
      <c r="J343" s="1"/>
    </row>
    <row r="344" spans="2:15" ht="15.75" customHeight="1">
      <c r="B344" s="1" t="s">
        <v>16</v>
      </c>
      <c r="C344" s="1"/>
      <c r="D344" s="1" t="s">
        <v>3</v>
      </c>
      <c r="E344" s="1" t="s">
        <v>4</v>
      </c>
      <c r="F344" s="1" t="s">
        <v>3</v>
      </c>
      <c r="G344" s="1" t="s">
        <v>4</v>
      </c>
      <c r="I344" s="1" t="s">
        <v>22</v>
      </c>
      <c r="J344" s="1"/>
      <c r="K344" s="1" t="s">
        <v>3</v>
      </c>
      <c r="L344" s="1" t="s">
        <v>157</v>
      </c>
      <c r="N344" s="1" t="s">
        <v>3</v>
      </c>
      <c r="O344" s="1" t="s">
        <v>157</v>
      </c>
    </row>
    <row r="345" spans="2:15" ht="15.75" customHeight="1">
      <c r="B345" s="22" t="s">
        <v>55</v>
      </c>
      <c r="C345" s="22" t="s">
        <v>64</v>
      </c>
      <c r="D345" s="22">
        <v>15</v>
      </c>
      <c r="E345" s="22">
        <v>9</v>
      </c>
      <c r="F345" s="22">
        <v>7</v>
      </c>
      <c r="G345" s="22">
        <v>5</v>
      </c>
      <c r="I345" s="33" t="s">
        <v>161</v>
      </c>
      <c r="J345" s="2" t="s">
        <v>64</v>
      </c>
      <c r="K345" s="24">
        <f t="shared" ref="K345:L345" si="656">D345+F345</f>
        <v>22</v>
      </c>
      <c r="L345" s="24">
        <f t="shared" si="656"/>
        <v>14</v>
      </c>
      <c r="N345" s="24">
        <f t="shared" ref="N345:N351" si="657">K345*100/(L345+K345)</f>
        <v>61.111111111111114</v>
      </c>
      <c r="O345" s="24">
        <f t="shared" ref="O345:O351" si="658">L345*100/(K345+L345)</f>
        <v>38.888888888888886</v>
      </c>
    </row>
    <row r="346" spans="2:15" ht="15.75" customHeight="1">
      <c r="B346" s="22"/>
      <c r="C346" s="22" t="s">
        <v>63</v>
      </c>
      <c r="D346" s="22">
        <v>4</v>
      </c>
      <c r="E346" s="22">
        <v>1</v>
      </c>
      <c r="F346" s="22">
        <v>1</v>
      </c>
      <c r="G346" s="22">
        <v>1</v>
      </c>
      <c r="I346" s="2"/>
      <c r="J346" s="2" t="s">
        <v>76</v>
      </c>
      <c r="K346" s="24">
        <f t="shared" ref="K346:L346" si="659">D346+F346</f>
        <v>5</v>
      </c>
      <c r="L346" s="24">
        <f t="shared" si="659"/>
        <v>2</v>
      </c>
      <c r="N346" s="24">
        <f t="shared" si="657"/>
        <v>71.428571428571431</v>
      </c>
      <c r="O346" s="24">
        <f t="shared" si="658"/>
        <v>28.571428571428573</v>
      </c>
    </row>
    <row r="347" spans="2:15" ht="15.75" customHeight="1">
      <c r="B347" s="22"/>
      <c r="C347" s="22" t="s">
        <v>66</v>
      </c>
      <c r="D347" s="22">
        <v>5</v>
      </c>
      <c r="E347" s="22">
        <v>0</v>
      </c>
      <c r="F347" s="22">
        <v>0</v>
      </c>
      <c r="G347" s="22">
        <v>0</v>
      </c>
      <c r="I347" s="2"/>
      <c r="J347" s="2" t="s">
        <v>66</v>
      </c>
      <c r="K347" s="24">
        <f t="shared" ref="K347:L347" si="660">D347+F347</f>
        <v>5</v>
      </c>
      <c r="L347" s="24">
        <f t="shared" si="660"/>
        <v>0</v>
      </c>
      <c r="N347" s="24">
        <f t="shared" si="657"/>
        <v>100</v>
      </c>
      <c r="O347" s="24">
        <f t="shared" si="658"/>
        <v>0</v>
      </c>
    </row>
    <row r="348" spans="2:15" ht="15.75" customHeight="1">
      <c r="B348" s="22"/>
      <c r="C348" s="22" t="s">
        <v>65</v>
      </c>
      <c r="D348" s="22">
        <v>1</v>
      </c>
      <c r="E348" s="22">
        <v>0</v>
      </c>
      <c r="F348" s="22">
        <v>0</v>
      </c>
      <c r="G348" s="22">
        <v>0</v>
      </c>
      <c r="I348" s="2"/>
      <c r="J348" s="2" t="s">
        <v>77</v>
      </c>
      <c r="K348" s="24">
        <f t="shared" ref="K348:L348" si="661">D348+F348</f>
        <v>1</v>
      </c>
      <c r="L348" s="24">
        <f t="shared" si="661"/>
        <v>0</v>
      </c>
      <c r="N348" s="24">
        <f t="shared" si="657"/>
        <v>100</v>
      </c>
      <c r="O348" s="24">
        <f t="shared" si="658"/>
        <v>0</v>
      </c>
    </row>
    <row r="349" spans="2:15" ht="15.75" customHeight="1">
      <c r="B349" s="22"/>
      <c r="C349" s="22" t="s">
        <v>67</v>
      </c>
      <c r="D349" s="22">
        <v>1</v>
      </c>
      <c r="E349" s="22">
        <v>0</v>
      </c>
      <c r="F349" s="22">
        <v>0</v>
      </c>
      <c r="G349" s="22">
        <v>2</v>
      </c>
      <c r="I349" s="2"/>
      <c r="J349" s="2" t="s">
        <v>78</v>
      </c>
      <c r="K349" s="24">
        <f t="shared" ref="K349:L349" si="662">D349+F349</f>
        <v>1</v>
      </c>
      <c r="L349" s="24">
        <f t="shared" si="662"/>
        <v>2</v>
      </c>
      <c r="N349" s="24">
        <f t="shared" si="657"/>
        <v>33.333333333333336</v>
      </c>
      <c r="O349" s="24">
        <f t="shared" si="658"/>
        <v>66.666666666666671</v>
      </c>
    </row>
    <row r="350" spans="2:15" ht="15.75" customHeight="1">
      <c r="B350" s="22"/>
      <c r="C350" s="22" t="s">
        <v>68</v>
      </c>
      <c r="D350" s="22">
        <v>1</v>
      </c>
      <c r="E350" s="22">
        <v>1</v>
      </c>
      <c r="F350" s="22">
        <v>1</v>
      </c>
      <c r="G350" s="22">
        <v>0</v>
      </c>
      <c r="I350" s="2"/>
      <c r="J350" s="2" t="s">
        <v>79</v>
      </c>
      <c r="K350" s="24">
        <f t="shared" ref="K350:L350" si="663">D350+F350</f>
        <v>2</v>
      </c>
      <c r="L350" s="24">
        <f t="shared" si="663"/>
        <v>1</v>
      </c>
      <c r="N350" s="24">
        <f t="shared" si="657"/>
        <v>66.666666666666671</v>
      </c>
      <c r="O350" s="24">
        <f t="shared" si="658"/>
        <v>33.333333333333336</v>
      </c>
    </row>
    <row r="351" spans="2:15" ht="15.75" customHeight="1">
      <c r="B351" s="22"/>
      <c r="C351" s="22" t="s">
        <v>12</v>
      </c>
      <c r="D351" s="22">
        <v>13</v>
      </c>
      <c r="E351" s="22">
        <v>15</v>
      </c>
      <c r="F351" s="22">
        <v>3</v>
      </c>
      <c r="G351" s="22">
        <v>1</v>
      </c>
      <c r="I351" s="2"/>
      <c r="J351" s="2" t="s">
        <v>12</v>
      </c>
      <c r="K351" s="24">
        <f t="shared" ref="K351:L351" si="664">D351+F351</f>
        <v>16</v>
      </c>
      <c r="L351" s="24">
        <f t="shared" si="664"/>
        <v>16</v>
      </c>
      <c r="N351" s="24">
        <f t="shared" si="657"/>
        <v>50</v>
      </c>
      <c r="O351" s="24">
        <f t="shared" si="658"/>
        <v>50</v>
      </c>
    </row>
    <row r="352" spans="2:15" ht="15.75" customHeight="1"/>
    <row r="353" spans="2:15" ht="15.75" customHeight="1">
      <c r="B353" s="1"/>
      <c r="C353" s="1"/>
      <c r="D353" s="1" t="s">
        <v>0</v>
      </c>
      <c r="E353" s="1"/>
      <c r="F353" s="1" t="s">
        <v>1</v>
      </c>
      <c r="G353" s="1"/>
      <c r="I353" s="1"/>
      <c r="J353" s="1"/>
    </row>
    <row r="354" spans="2:15" ht="15.75" customHeight="1">
      <c r="B354" s="1" t="s">
        <v>16</v>
      </c>
      <c r="C354" s="1"/>
      <c r="D354" s="1" t="s">
        <v>3</v>
      </c>
      <c r="E354" s="1" t="s">
        <v>4</v>
      </c>
      <c r="F354" s="1" t="s">
        <v>3</v>
      </c>
      <c r="G354" s="1" t="s">
        <v>4</v>
      </c>
      <c r="I354" s="1" t="s">
        <v>22</v>
      </c>
      <c r="J354" s="1"/>
      <c r="K354" s="1" t="s">
        <v>3</v>
      </c>
      <c r="L354" s="1" t="s">
        <v>157</v>
      </c>
      <c r="N354" s="1" t="s">
        <v>3</v>
      </c>
      <c r="O354" s="1" t="s">
        <v>157</v>
      </c>
    </row>
    <row r="355" spans="2:15" ht="15.75" customHeight="1">
      <c r="B355" s="22" t="s">
        <v>57</v>
      </c>
      <c r="C355" s="22" t="s">
        <v>64</v>
      </c>
      <c r="D355" s="22">
        <v>11</v>
      </c>
      <c r="E355" s="22">
        <v>6</v>
      </c>
      <c r="F355" s="22">
        <v>6</v>
      </c>
      <c r="G355" s="22">
        <v>2</v>
      </c>
      <c r="I355" s="33" t="s">
        <v>162</v>
      </c>
      <c r="J355" s="2" t="s">
        <v>64</v>
      </c>
      <c r="K355" s="24">
        <f t="shared" ref="K355:L355" si="665">D355+F355</f>
        <v>17</v>
      </c>
      <c r="L355" s="24">
        <f t="shared" si="665"/>
        <v>8</v>
      </c>
      <c r="N355" s="24">
        <f t="shared" ref="N355:N361" si="666">K355*100/(L355+K355)</f>
        <v>68</v>
      </c>
      <c r="O355" s="24">
        <f t="shared" ref="O355:O361" si="667">L355*100/(K355+L355)</f>
        <v>32</v>
      </c>
    </row>
    <row r="356" spans="2:15" ht="15.75" customHeight="1">
      <c r="B356" s="22"/>
      <c r="C356" s="22" t="s">
        <v>63</v>
      </c>
      <c r="D356" s="22">
        <v>6</v>
      </c>
      <c r="E356" s="22">
        <v>2</v>
      </c>
      <c r="F356" s="22">
        <v>2</v>
      </c>
      <c r="G356" s="22">
        <v>1</v>
      </c>
      <c r="I356" s="2"/>
      <c r="J356" s="2" t="s">
        <v>76</v>
      </c>
      <c r="K356" s="24">
        <f t="shared" ref="K356:L356" si="668">D356+F356</f>
        <v>8</v>
      </c>
      <c r="L356" s="24">
        <f t="shared" si="668"/>
        <v>3</v>
      </c>
      <c r="N356" s="24">
        <f t="shared" si="666"/>
        <v>72.727272727272734</v>
      </c>
      <c r="O356" s="24">
        <f t="shared" si="667"/>
        <v>27.272727272727273</v>
      </c>
    </row>
    <row r="357" spans="2:15" ht="15.75" customHeight="1">
      <c r="B357" s="22"/>
      <c r="C357" s="22" t="s">
        <v>66</v>
      </c>
      <c r="D357" s="22">
        <v>3</v>
      </c>
      <c r="E357" s="22">
        <v>1</v>
      </c>
      <c r="F357" s="22">
        <v>0</v>
      </c>
      <c r="G357" s="22">
        <v>0</v>
      </c>
      <c r="I357" s="2"/>
      <c r="J357" s="2" t="s">
        <v>66</v>
      </c>
      <c r="K357" s="24">
        <f t="shared" ref="K357:L357" si="669">D357+F357</f>
        <v>3</v>
      </c>
      <c r="L357" s="24">
        <f t="shared" si="669"/>
        <v>1</v>
      </c>
      <c r="N357" s="24">
        <f t="shared" si="666"/>
        <v>75</v>
      </c>
      <c r="O357" s="24">
        <f t="shared" si="667"/>
        <v>25</v>
      </c>
    </row>
    <row r="358" spans="2:15" ht="15.75" customHeight="1">
      <c r="B358" s="22"/>
      <c r="C358" s="22" t="s">
        <v>65</v>
      </c>
      <c r="D358" s="22">
        <v>1</v>
      </c>
      <c r="E358" s="22">
        <v>0</v>
      </c>
      <c r="F358" s="22">
        <v>0</v>
      </c>
      <c r="G358" s="22">
        <v>0</v>
      </c>
      <c r="I358" s="2"/>
      <c r="J358" s="2" t="s">
        <v>77</v>
      </c>
      <c r="K358" s="24">
        <f t="shared" ref="K358:L358" si="670">D358+F358</f>
        <v>1</v>
      </c>
      <c r="L358" s="24">
        <f t="shared" si="670"/>
        <v>0</v>
      </c>
      <c r="N358" s="24">
        <f t="shared" si="666"/>
        <v>100</v>
      </c>
      <c r="O358" s="24">
        <f t="shared" si="667"/>
        <v>0</v>
      </c>
    </row>
    <row r="359" spans="2:15" ht="15.75" customHeight="1">
      <c r="B359" s="22"/>
      <c r="C359" s="22" t="s">
        <v>67</v>
      </c>
      <c r="D359" s="22">
        <v>4</v>
      </c>
      <c r="E359" s="22">
        <v>1</v>
      </c>
      <c r="F359" s="22">
        <v>2</v>
      </c>
      <c r="G359" s="22">
        <v>2</v>
      </c>
      <c r="I359" s="2"/>
      <c r="J359" s="2" t="s">
        <v>78</v>
      </c>
      <c r="K359" s="24">
        <f t="shared" ref="K359:L359" si="671">D359+F359</f>
        <v>6</v>
      </c>
      <c r="L359" s="24">
        <f t="shared" si="671"/>
        <v>3</v>
      </c>
      <c r="N359" s="24">
        <f t="shared" si="666"/>
        <v>66.666666666666671</v>
      </c>
      <c r="O359" s="24">
        <f t="shared" si="667"/>
        <v>33.333333333333336</v>
      </c>
    </row>
    <row r="360" spans="2:15" ht="15.75" customHeight="1">
      <c r="B360" s="22"/>
      <c r="C360" s="22" t="s">
        <v>68</v>
      </c>
      <c r="D360" s="22">
        <v>3</v>
      </c>
      <c r="E360" s="22">
        <v>0</v>
      </c>
      <c r="F360" s="22">
        <v>1</v>
      </c>
      <c r="G360" s="22">
        <v>0</v>
      </c>
      <c r="I360" s="2"/>
      <c r="J360" s="2" t="s">
        <v>79</v>
      </c>
      <c r="K360" s="24">
        <f t="shared" ref="K360:L360" si="672">D360+F360</f>
        <v>4</v>
      </c>
      <c r="L360" s="24">
        <f t="shared" si="672"/>
        <v>0</v>
      </c>
      <c r="N360" s="24">
        <f t="shared" si="666"/>
        <v>100</v>
      </c>
      <c r="O360" s="24">
        <f t="shared" si="667"/>
        <v>0</v>
      </c>
    </row>
    <row r="361" spans="2:15" ht="15.75" customHeight="1">
      <c r="B361" s="22"/>
      <c r="C361" s="22" t="s">
        <v>12</v>
      </c>
      <c r="D361" s="22">
        <v>11</v>
      </c>
      <c r="E361" s="22">
        <v>7</v>
      </c>
      <c r="F361" s="22">
        <v>0</v>
      </c>
      <c r="G361" s="22">
        <v>3</v>
      </c>
      <c r="I361" s="2"/>
      <c r="J361" s="2" t="s">
        <v>12</v>
      </c>
      <c r="K361" s="24">
        <f t="shared" ref="K361:L361" si="673">D361+F361</f>
        <v>11</v>
      </c>
      <c r="L361" s="24">
        <f t="shared" si="673"/>
        <v>10</v>
      </c>
      <c r="N361" s="24">
        <f t="shared" si="666"/>
        <v>52.38095238095238</v>
      </c>
      <c r="O361" s="24">
        <f t="shared" si="667"/>
        <v>47.61904761904762</v>
      </c>
    </row>
    <row r="362" spans="2:15" ht="15.75" customHeight="1"/>
    <row r="363" spans="2:15" ht="15.75" customHeight="1">
      <c r="B363" s="1"/>
      <c r="C363" s="1"/>
      <c r="D363" s="1" t="s">
        <v>0</v>
      </c>
      <c r="E363" s="1"/>
      <c r="F363" s="1" t="s">
        <v>1</v>
      </c>
      <c r="G363" s="1"/>
      <c r="I363" s="1"/>
      <c r="J363" s="1"/>
    </row>
    <row r="364" spans="2:15" ht="15.75" customHeight="1">
      <c r="B364" s="1" t="s">
        <v>13</v>
      </c>
      <c r="C364" s="1"/>
      <c r="D364" s="1" t="s">
        <v>3</v>
      </c>
      <c r="E364" s="1" t="s">
        <v>4</v>
      </c>
      <c r="F364" s="1" t="s">
        <v>3</v>
      </c>
      <c r="G364" s="1" t="s">
        <v>4</v>
      </c>
      <c r="I364" s="1" t="s">
        <v>22</v>
      </c>
      <c r="J364" s="1"/>
      <c r="K364" s="1" t="s">
        <v>3</v>
      </c>
      <c r="L364" s="1" t="s">
        <v>157</v>
      </c>
      <c r="N364" s="1" t="s">
        <v>3</v>
      </c>
      <c r="O364" s="1" t="s">
        <v>157</v>
      </c>
    </row>
    <row r="365" spans="2:15" ht="15.75" customHeight="1">
      <c r="B365" s="22" t="s">
        <v>75</v>
      </c>
      <c r="C365" s="22" t="s">
        <v>64</v>
      </c>
      <c r="D365" s="22">
        <v>33</v>
      </c>
      <c r="E365" s="22">
        <v>10</v>
      </c>
      <c r="F365" s="22">
        <v>7</v>
      </c>
      <c r="G365" s="22">
        <v>4</v>
      </c>
      <c r="I365" s="33" t="s">
        <v>163</v>
      </c>
      <c r="J365" s="2" t="s">
        <v>64</v>
      </c>
      <c r="K365" s="24">
        <f t="shared" ref="K365:L365" si="674">D365+F365</f>
        <v>40</v>
      </c>
      <c r="L365" s="24">
        <f t="shared" si="674"/>
        <v>14</v>
      </c>
      <c r="N365" s="24">
        <f t="shared" ref="N365:N371" si="675">K365*100/(L365+K365)</f>
        <v>74.074074074074076</v>
      </c>
      <c r="O365" s="24">
        <f t="shared" ref="O365:O371" si="676">L365*100/(K365+L365)</f>
        <v>25.925925925925927</v>
      </c>
    </row>
    <row r="366" spans="2:15" ht="15.75" customHeight="1">
      <c r="B366" s="22"/>
      <c r="C366" s="22" t="s">
        <v>70</v>
      </c>
      <c r="D366" s="22">
        <v>11</v>
      </c>
      <c r="E366" s="22">
        <v>3</v>
      </c>
      <c r="F366" s="22">
        <v>2</v>
      </c>
      <c r="G366" s="22">
        <v>0</v>
      </c>
      <c r="I366" s="2"/>
      <c r="J366" s="2" t="s">
        <v>76</v>
      </c>
      <c r="K366" s="24">
        <f t="shared" ref="K366:L366" si="677">D366+F366</f>
        <v>13</v>
      </c>
      <c r="L366" s="24">
        <f t="shared" si="677"/>
        <v>3</v>
      </c>
      <c r="N366" s="24">
        <f t="shared" si="675"/>
        <v>81.25</v>
      </c>
      <c r="O366" s="24">
        <f t="shared" si="676"/>
        <v>18.75</v>
      </c>
    </row>
    <row r="367" spans="2:15" ht="15.75" customHeight="1">
      <c r="B367" s="22"/>
      <c r="C367" s="22" t="s">
        <v>66</v>
      </c>
      <c r="D367" s="22">
        <v>2</v>
      </c>
      <c r="E367" s="22">
        <v>4</v>
      </c>
      <c r="F367" s="22">
        <v>0</v>
      </c>
      <c r="G367" s="22">
        <v>0</v>
      </c>
      <c r="I367" s="2"/>
      <c r="J367" s="2" t="s">
        <v>66</v>
      </c>
      <c r="K367" s="24">
        <f t="shared" ref="K367:L367" si="678">D367+F367</f>
        <v>2</v>
      </c>
      <c r="L367" s="24">
        <f t="shared" si="678"/>
        <v>4</v>
      </c>
      <c r="N367" s="24">
        <f t="shared" si="675"/>
        <v>33.333333333333336</v>
      </c>
      <c r="O367" s="24">
        <f t="shared" si="676"/>
        <v>66.666666666666671</v>
      </c>
    </row>
    <row r="368" spans="2:15" ht="15.75" customHeight="1">
      <c r="B368" s="22"/>
      <c r="C368" s="22" t="s">
        <v>71</v>
      </c>
      <c r="D368" s="22">
        <v>2</v>
      </c>
      <c r="E368" s="22">
        <v>3</v>
      </c>
      <c r="F368" s="22">
        <v>2</v>
      </c>
      <c r="G368" s="22">
        <v>0</v>
      </c>
      <c r="I368" s="2"/>
      <c r="J368" s="2" t="s">
        <v>77</v>
      </c>
      <c r="K368" s="24">
        <f t="shared" ref="K368:L368" si="679">D368+F368</f>
        <v>4</v>
      </c>
      <c r="L368" s="24">
        <f t="shared" si="679"/>
        <v>3</v>
      </c>
      <c r="N368" s="24">
        <f t="shared" si="675"/>
        <v>57.142857142857146</v>
      </c>
      <c r="O368" s="24">
        <f t="shared" si="676"/>
        <v>42.857142857142854</v>
      </c>
    </row>
    <row r="369" spans="2:15" ht="15.75" customHeight="1">
      <c r="B369" s="22"/>
      <c r="C369" s="22" t="s">
        <v>72</v>
      </c>
      <c r="D369" s="22">
        <v>8</v>
      </c>
      <c r="E369" s="22">
        <v>0</v>
      </c>
      <c r="F369" s="22">
        <v>1</v>
      </c>
      <c r="G369" s="22">
        <v>0</v>
      </c>
      <c r="I369" s="2"/>
      <c r="J369" s="2" t="s">
        <v>78</v>
      </c>
      <c r="K369" s="24">
        <f t="shared" ref="K369:L369" si="680">D369+F369</f>
        <v>9</v>
      </c>
      <c r="L369" s="24">
        <f t="shared" si="680"/>
        <v>0</v>
      </c>
      <c r="N369" s="24">
        <f t="shared" si="675"/>
        <v>100</v>
      </c>
      <c r="O369" s="24">
        <f t="shared" si="676"/>
        <v>0</v>
      </c>
    </row>
    <row r="370" spans="2:15" ht="15.75" customHeight="1">
      <c r="B370" s="22"/>
      <c r="C370" s="22" t="s">
        <v>73</v>
      </c>
      <c r="D370" s="22">
        <v>10</v>
      </c>
      <c r="E370" s="22">
        <v>2</v>
      </c>
      <c r="F370" s="22">
        <v>1</v>
      </c>
      <c r="G370" s="22">
        <v>0</v>
      </c>
      <c r="I370" s="2"/>
      <c r="J370" s="2" t="s">
        <v>79</v>
      </c>
      <c r="K370" s="24">
        <f t="shared" ref="K370:L370" si="681">D370+F370</f>
        <v>11</v>
      </c>
      <c r="L370" s="24">
        <f t="shared" si="681"/>
        <v>2</v>
      </c>
      <c r="N370" s="24">
        <f t="shared" si="675"/>
        <v>84.615384615384613</v>
      </c>
      <c r="O370" s="24">
        <f t="shared" si="676"/>
        <v>15.384615384615385</v>
      </c>
    </row>
    <row r="371" spans="2:15" ht="15.75" customHeight="1">
      <c r="B371" s="22"/>
      <c r="C371" s="22" t="s">
        <v>12</v>
      </c>
      <c r="D371" s="22">
        <v>8</v>
      </c>
      <c r="E371" s="22">
        <v>15</v>
      </c>
      <c r="F371" s="22">
        <v>3</v>
      </c>
      <c r="G371" s="22">
        <v>4</v>
      </c>
      <c r="I371" s="2"/>
      <c r="J371" s="2" t="s">
        <v>12</v>
      </c>
      <c r="K371" s="24">
        <f t="shared" ref="K371:L371" si="682">D371+F371</f>
        <v>11</v>
      </c>
      <c r="L371" s="24">
        <f t="shared" si="682"/>
        <v>19</v>
      </c>
      <c r="N371" s="24">
        <f t="shared" si="675"/>
        <v>36.666666666666664</v>
      </c>
      <c r="O371" s="24">
        <f t="shared" si="676"/>
        <v>63.333333333333336</v>
      </c>
    </row>
    <row r="372" spans="2:15" ht="15.75" customHeight="1"/>
    <row r="373" spans="2:15" ht="15.75" customHeight="1">
      <c r="B373" s="1"/>
      <c r="C373" s="1"/>
      <c r="D373" s="1" t="s">
        <v>0</v>
      </c>
      <c r="E373" s="1"/>
      <c r="F373" s="1" t="s">
        <v>1</v>
      </c>
      <c r="G373" s="1"/>
      <c r="I373" s="1"/>
      <c r="J373" s="1"/>
    </row>
    <row r="374" spans="2:15" ht="15.75" customHeight="1">
      <c r="B374" s="1" t="s">
        <v>18</v>
      </c>
      <c r="C374" s="1"/>
      <c r="D374" s="1" t="s">
        <v>3</v>
      </c>
      <c r="E374" s="1" t="s">
        <v>4</v>
      </c>
      <c r="F374" s="1" t="s">
        <v>3</v>
      </c>
      <c r="G374" s="1" t="s">
        <v>4</v>
      </c>
      <c r="I374" s="1" t="s">
        <v>22</v>
      </c>
      <c r="J374" s="1"/>
      <c r="K374" s="1" t="s">
        <v>3</v>
      </c>
      <c r="L374" s="1" t="s">
        <v>157</v>
      </c>
      <c r="N374" s="1" t="s">
        <v>3</v>
      </c>
      <c r="O374" s="1" t="s">
        <v>157</v>
      </c>
    </row>
    <row r="375" spans="2:15" ht="15.75" customHeight="1">
      <c r="B375" s="22" t="s">
        <v>56</v>
      </c>
      <c r="C375" s="22" t="s">
        <v>64</v>
      </c>
      <c r="D375" s="22">
        <v>15</v>
      </c>
      <c r="E375" s="22">
        <v>7</v>
      </c>
      <c r="F375" s="22">
        <v>5</v>
      </c>
      <c r="G375" s="22">
        <v>7</v>
      </c>
      <c r="I375" s="33" t="s">
        <v>164</v>
      </c>
      <c r="J375" s="2" t="s">
        <v>64</v>
      </c>
      <c r="K375" s="24">
        <f t="shared" ref="K375:L375" si="683">D375+F375</f>
        <v>20</v>
      </c>
      <c r="L375" s="24">
        <f t="shared" si="683"/>
        <v>14</v>
      </c>
      <c r="N375" s="24">
        <f t="shared" ref="N375:N381" si="684">K375*100/(L375+K375)</f>
        <v>58.823529411764703</v>
      </c>
      <c r="O375" s="24">
        <f t="shared" ref="O375:O381" si="685">L375*100/(K375+L375)</f>
        <v>41.176470588235297</v>
      </c>
    </row>
    <row r="376" spans="2:15" ht="15.75" customHeight="1">
      <c r="B376" s="22"/>
      <c r="C376" s="22" t="s">
        <v>70</v>
      </c>
      <c r="D376" s="22">
        <v>6</v>
      </c>
      <c r="E376" s="22">
        <v>3</v>
      </c>
      <c r="F376" s="22">
        <v>2</v>
      </c>
      <c r="G376" s="22">
        <v>0</v>
      </c>
      <c r="I376" s="2"/>
      <c r="J376" s="2" t="s">
        <v>76</v>
      </c>
      <c r="K376" s="24">
        <f t="shared" ref="K376:L376" si="686">D376+F376</f>
        <v>8</v>
      </c>
      <c r="L376" s="24">
        <f t="shared" si="686"/>
        <v>3</v>
      </c>
      <c r="N376" s="24">
        <f t="shared" si="684"/>
        <v>72.727272727272734</v>
      </c>
      <c r="O376" s="24">
        <f t="shared" si="685"/>
        <v>27.272727272727273</v>
      </c>
    </row>
    <row r="377" spans="2:15" ht="15.75" customHeight="1">
      <c r="B377" s="22"/>
      <c r="C377" s="22" t="s">
        <v>66</v>
      </c>
      <c r="D377" s="22">
        <v>2</v>
      </c>
      <c r="E377" s="22">
        <v>0</v>
      </c>
      <c r="F377" s="22">
        <v>0</v>
      </c>
      <c r="G377" s="22">
        <v>0</v>
      </c>
      <c r="I377" s="2"/>
      <c r="J377" s="2" t="s">
        <v>66</v>
      </c>
      <c r="K377" s="24">
        <f t="shared" ref="K377:L377" si="687">D377+F377</f>
        <v>2</v>
      </c>
      <c r="L377" s="24">
        <f t="shared" si="687"/>
        <v>0</v>
      </c>
      <c r="N377" s="24">
        <f t="shared" si="684"/>
        <v>100</v>
      </c>
      <c r="O377" s="24">
        <f t="shared" si="685"/>
        <v>0</v>
      </c>
    </row>
    <row r="378" spans="2:15" ht="15.75" customHeight="1">
      <c r="B378" s="22"/>
      <c r="C378" s="22" t="s">
        <v>71</v>
      </c>
      <c r="D378" s="22">
        <v>4</v>
      </c>
      <c r="E378" s="22">
        <v>3</v>
      </c>
      <c r="F378" s="22">
        <v>0</v>
      </c>
      <c r="G378" s="22">
        <v>1</v>
      </c>
      <c r="I378" s="2"/>
      <c r="J378" s="2" t="s">
        <v>77</v>
      </c>
      <c r="K378" s="24">
        <f t="shared" ref="K378:L378" si="688">D378+F378</f>
        <v>4</v>
      </c>
      <c r="L378" s="24">
        <f t="shared" si="688"/>
        <v>4</v>
      </c>
      <c r="N378" s="24">
        <f t="shared" si="684"/>
        <v>50</v>
      </c>
      <c r="O378" s="24">
        <f t="shared" si="685"/>
        <v>50</v>
      </c>
    </row>
    <row r="379" spans="2:15" ht="15.75" customHeight="1">
      <c r="B379" s="22"/>
      <c r="C379" s="22" t="s">
        <v>72</v>
      </c>
      <c r="D379" s="22">
        <v>3</v>
      </c>
      <c r="E379" s="22">
        <v>0</v>
      </c>
      <c r="F379" s="22">
        <v>1</v>
      </c>
      <c r="G379" s="22">
        <v>1</v>
      </c>
      <c r="I379" s="2"/>
      <c r="J379" s="2" t="s">
        <v>78</v>
      </c>
      <c r="K379" s="24">
        <f t="shared" ref="K379:L379" si="689">D379+F379</f>
        <v>4</v>
      </c>
      <c r="L379" s="24">
        <f t="shared" si="689"/>
        <v>1</v>
      </c>
      <c r="N379" s="24">
        <f t="shared" si="684"/>
        <v>80</v>
      </c>
      <c r="O379" s="24">
        <f t="shared" si="685"/>
        <v>20</v>
      </c>
    </row>
    <row r="380" spans="2:15" ht="15.75" customHeight="1">
      <c r="B380" s="22"/>
      <c r="C380" s="22" t="s">
        <v>73</v>
      </c>
      <c r="D380" s="22">
        <v>0</v>
      </c>
      <c r="E380" s="22">
        <v>1</v>
      </c>
      <c r="F380" s="22">
        <v>0</v>
      </c>
      <c r="G380" s="22">
        <v>0</v>
      </c>
      <c r="I380" s="2"/>
      <c r="J380" s="2" t="s">
        <v>79</v>
      </c>
      <c r="K380" s="24">
        <f t="shared" ref="K380:L380" si="690">D380+F380</f>
        <v>0</v>
      </c>
      <c r="L380" s="24">
        <f t="shared" si="690"/>
        <v>1</v>
      </c>
      <c r="N380" s="24">
        <f t="shared" si="684"/>
        <v>0</v>
      </c>
      <c r="O380" s="24">
        <f t="shared" si="685"/>
        <v>100</v>
      </c>
    </row>
    <row r="381" spans="2:15" ht="15.75" customHeight="1">
      <c r="B381" s="22"/>
      <c r="C381" s="22" t="s">
        <v>12</v>
      </c>
      <c r="D381" s="22">
        <v>4</v>
      </c>
      <c r="E381" s="22">
        <v>9</v>
      </c>
      <c r="F381" s="22">
        <v>1</v>
      </c>
      <c r="G381" s="22">
        <v>1</v>
      </c>
      <c r="I381" s="2"/>
      <c r="J381" s="2" t="s">
        <v>12</v>
      </c>
      <c r="K381" s="24">
        <f t="shared" ref="K381:L381" si="691">D381+F381</f>
        <v>5</v>
      </c>
      <c r="L381" s="24">
        <f t="shared" si="691"/>
        <v>10</v>
      </c>
      <c r="N381" s="24">
        <f t="shared" si="684"/>
        <v>33.333333333333336</v>
      </c>
      <c r="O381" s="24">
        <f t="shared" si="685"/>
        <v>66.666666666666671</v>
      </c>
    </row>
    <row r="382" spans="2:15" ht="15.75" customHeight="1"/>
    <row r="383" spans="2:15" ht="15.75" customHeight="1"/>
    <row r="384" spans="2:15"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R3:S3"/>
    <mergeCell ref="T3:U3"/>
    <mergeCell ref="V3:W3"/>
    <mergeCell ref="R16:S16"/>
    <mergeCell ref="T16:U16"/>
    <mergeCell ref="V16:W16"/>
    <mergeCell ref="T27:U27"/>
    <mergeCell ref="V27:W27"/>
    <mergeCell ref="R38:S38"/>
    <mergeCell ref="T38:U38"/>
    <mergeCell ref="V38:W38"/>
    <mergeCell ref="R27:S27"/>
  </mergeCells>
  <pageMargins left="0.7" right="0.7" top="0.75" bottom="0.75" header="0" footer="0"/>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000"/>
  <sheetViews>
    <sheetView zoomScale="74" zoomScaleNormal="90" workbookViewId="0">
      <selection activeCell="AE29" sqref="AE29:AE39"/>
    </sheetView>
  </sheetViews>
  <sheetFormatPr baseColWidth="10" defaultColWidth="14.42578125" defaultRowHeight="15" customHeight="1"/>
  <cols>
    <col min="1" max="9" width="11.42578125" customWidth="1"/>
    <col min="10" max="10" width="12.85546875" customWidth="1"/>
    <col min="11" max="11" width="15" customWidth="1"/>
    <col min="12" max="13" width="9.140625" customWidth="1"/>
    <col min="14" max="14" width="12.28515625" customWidth="1"/>
    <col min="15" max="15" width="14.7109375" customWidth="1"/>
    <col min="16" max="16" width="19.7109375" customWidth="1"/>
    <col min="17" max="17" width="14.7109375" customWidth="1"/>
    <col min="18" max="19" width="9.140625" customWidth="1"/>
    <col min="20" max="20" width="12.42578125" customWidth="1"/>
    <col min="21" max="21" width="14.7109375" customWidth="1"/>
    <col min="22" max="22" width="12.42578125" customWidth="1"/>
    <col min="23" max="23" width="15.140625" customWidth="1"/>
    <col min="24" max="24" width="12.7109375" customWidth="1"/>
    <col min="25" max="25" width="14.7109375" customWidth="1"/>
    <col min="26" max="29" width="11.42578125" customWidth="1"/>
    <col min="30" max="30" width="12" customWidth="1"/>
    <col min="31" max="31" width="12" style="53" customWidth="1"/>
    <col min="32" max="33" width="11.42578125" customWidth="1"/>
    <col min="34" max="34" width="11.42578125" style="53" customWidth="1"/>
    <col min="35" max="36" width="11.42578125" customWidth="1"/>
    <col min="37" max="37" width="11.42578125" style="53" customWidth="1"/>
    <col min="38" max="39" width="11.42578125" customWidth="1"/>
    <col min="40" max="40" width="11.42578125" style="53" customWidth="1"/>
    <col min="41" max="41" width="15.85546875" customWidth="1"/>
    <col min="42" max="42" width="16.7109375" customWidth="1"/>
    <col min="43" max="43" width="13.5703125" customWidth="1"/>
    <col min="45" max="45" width="14.5703125" customWidth="1"/>
    <col min="47" max="48" width="11.42578125" customWidth="1"/>
    <col min="49" max="49" width="17.140625" customWidth="1"/>
    <col min="50" max="50" width="18.28515625" customWidth="1"/>
    <col min="51" max="51" width="11.42578125" customWidth="1"/>
  </cols>
  <sheetData>
    <row r="1" spans="2:51">
      <c r="AB1" s="2"/>
      <c r="AC1" s="34" t="s">
        <v>165</v>
      </c>
      <c r="AD1" s="34" t="s">
        <v>66</v>
      </c>
      <c r="AE1" s="34"/>
      <c r="AF1" s="34" t="s">
        <v>166</v>
      </c>
      <c r="AG1" s="34" t="s">
        <v>167</v>
      </c>
      <c r="AH1" s="34"/>
      <c r="AI1" s="34" t="s">
        <v>168</v>
      </c>
      <c r="AJ1" s="34" t="s">
        <v>169</v>
      </c>
      <c r="AK1" s="34"/>
      <c r="AL1" s="34" t="s">
        <v>170</v>
      </c>
      <c r="AM1" s="34" t="s">
        <v>77</v>
      </c>
      <c r="AN1" s="34"/>
      <c r="AO1" s="35" t="s">
        <v>171</v>
      </c>
      <c r="AP1" s="35" t="s">
        <v>172</v>
      </c>
      <c r="AQ1" s="35" t="s">
        <v>173</v>
      </c>
      <c r="AR1" s="35" t="s">
        <v>174</v>
      </c>
      <c r="AS1" s="35" t="s">
        <v>175</v>
      </c>
      <c r="AT1" s="35" t="s">
        <v>176</v>
      </c>
      <c r="AU1" s="35" t="s">
        <v>177</v>
      </c>
      <c r="AV1" s="35" t="s">
        <v>178</v>
      </c>
      <c r="AW1" s="36" t="s">
        <v>179</v>
      </c>
      <c r="AX1" s="36" t="s">
        <v>180</v>
      </c>
      <c r="AY1" s="36" t="s">
        <v>181</v>
      </c>
    </row>
    <row r="2" spans="2:51">
      <c r="B2" s="5" t="s">
        <v>61</v>
      </c>
      <c r="C2" s="5"/>
      <c r="D2" s="5"/>
      <c r="E2" s="5"/>
      <c r="F2" s="5"/>
      <c r="G2" s="5"/>
      <c r="I2" s="5" t="s">
        <v>182</v>
      </c>
      <c r="J2" s="5"/>
      <c r="K2" s="5"/>
      <c r="M2" s="5" t="s">
        <v>183</v>
      </c>
      <c r="N2" s="5"/>
      <c r="O2" s="5"/>
      <c r="S2" s="5" t="s">
        <v>96</v>
      </c>
      <c r="T2" s="5"/>
      <c r="U2" s="5"/>
      <c r="V2" s="5"/>
      <c r="W2" s="5"/>
      <c r="X2" s="5"/>
      <c r="Y2" s="5"/>
      <c r="AA2" s="6" t="s">
        <v>184</v>
      </c>
      <c r="AB2" s="23" t="s">
        <v>45</v>
      </c>
      <c r="AC2" s="37">
        <f>$N$5</f>
        <v>93.506493506493513</v>
      </c>
      <c r="AD2" s="37">
        <f>$O$5</f>
        <v>6.4935064935064934</v>
      </c>
      <c r="AE2" s="37">
        <f>AC2-AD2</f>
        <v>87.012987012987026</v>
      </c>
      <c r="AF2" s="37">
        <f>$N$6</f>
        <v>73.333333333333329</v>
      </c>
      <c r="AG2" s="37">
        <f>$O$6</f>
        <v>26.666666666666668</v>
      </c>
      <c r="AH2" s="37">
        <f>AF2-AG2</f>
        <v>46.666666666666657</v>
      </c>
      <c r="AI2" s="37"/>
      <c r="AJ2" s="37"/>
      <c r="AK2" s="37"/>
      <c r="AL2" s="37"/>
      <c r="AM2" s="37"/>
      <c r="AN2" s="37"/>
      <c r="AO2" s="37">
        <f>$N$9</f>
        <v>15.151515151515152</v>
      </c>
      <c r="AP2" s="37">
        <f>$O$9</f>
        <v>84.848484848484844</v>
      </c>
      <c r="AQ2" s="37">
        <f>$N$10</f>
        <v>19.512195121951219</v>
      </c>
      <c r="AR2" s="37">
        <f>$O$10</f>
        <v>80.487804878048777</v>
      </c>
      <c r="AS2" s="37"/>
      <c r="AT2" s="37"/>
      <c r="AU2" s="37"/>
      <c r="AV2" s="37"/>
      <c r="AW2" s="37">
        <f>$Q$8</f>
        <v>11.627906976744185</v>
      </c>
      <c r="AX2" s="37">
        <f>$Q$9</f>
        <v>18.604651162790699</v>
      </c>
      <c r="AY2" s="37">
        <f>$Q$10</f>
        <v>69.767441860465112</v>
      </c>
    </row>
    <row r="3" spans="2:51">
      <c r="B3" s="1"/>
      <c r="C3" s="1"/>
      <c r="D3" s="1" t="s">
        <v>0</v>
      </c>
      <c r="E3" s="1"/>
      <c r="F3" s="1" t="s">
        <v>1</v>
      </c>
      <c r="G3" s="1"/>
      <c r="T3" s="56" t="s">
        <v>98</v>
      </c>
      <c r="U3" s="55"/>
      <c r="V3" s="56" t="s">
        <v>99</v>
      </c>
      <c r="W3" s="55"/>
      <c r="X3" s="56" t="s">
        <v>100</v>
      </c>
      <c r="Y3" s="55"/>
      <c r="AA3" s="6" t="s">
        <v>184</v>
      </c>
      <c r="AB3" s="23" t="s">
        <v>101</v>
      </c>
      <c r="AC3" s="37">
        <f>$N$15</f>
        <v>68.965517241379317</v>
      </c>
      <c r="AD3" s="37">
        <f>$O$15</f>
        <v>31.034482758620687</v>
      </c>
      <c r="AE3" s="37">
        <f t="shared" ref="AE3:AE4" si="0">AC3-AD3</f>
        <v>37.931034482758633</v>
      </c>
      <c r="AF3" s="37">
        <f>$N$16</f>
        <v>63.333333333333336</v>
      </c>
      <c r="AG3" s="37">
        <f>$O$16</f>
        <v>36.666666666666664</v>
      </c>
      <c r="AH3" s="37">
        <f t="shared" ref="AH3:AH15" si="1">AF3-AG3</f>
        <v>26.666666666666671</v>
      </c>
      <c r="AI3" s="37"/>
      <c r="AJ3" s="37"/>
      <c r="AK3" s="37"/>
      <c r="AL3" s="37"/>
      <c r="AM3" s="37"/>
      <c r="AN3" s="37"/>
      <c r="AO3" s="37">
        <f>$N$19</f>
        <v>30</v>
      </c>
      <c r="AP3" s="37">
        <f>$O$19</f>
        <v>70</v>
      </c>
      <c r="AQ3" s="37">
        <f>$N$20</f>
        <v>15.068493150684931</v>
      </c>
      <c r="AR3" s="37">
        <f>$O$20</f>
        <v>84.93150684931507</v>
      </c>
      <c r="AS3" s="37"/>
      <c r="AT3" s="37"/>
      <c r="AU3" s="37"/>
      <c r="AV3" s="37"/>
      <c r="AW3" s="37">
        <f>$Q$18</f>
        <v>20</v>
      </c>
      <c r="AX3" s="37">
        <f>$Q$19</f>
        <v>12.222222222222221</v>
      </c>
      <c r="AY3" s="37">
        <f>$Q$20</f>
        <v>67.777777777777771</v>
      </c>
    </row>
    <row r="4" spans="2:51">
      <c r="B4" s="1" t="s">
        <v>2</v>
      </c>
      <c r="C4" s="1"/>
      <c r="D4" s="1" t="s">
        <v>3</v>
      </c>
      <c r="E4" s="1" t="s">
        <v>4</v>
      </c>
      <c r="F4" s="1" t="s">
        <v>3</v>
      </c>
      <c r="G4" s="1" t="s">
        <v>4</v>
      </c>
      <c r="I4" s="7" t="s">
        <v>45</v>
      </c>
      <c r="J4" s="1" t="s">
        <v>185</v>
      </c>
      <c r="K4" s="1" t="s">
        <v>12</v>
      </c>
      <c r="M4" s="7" t="s">
        <v>45</v>
      </c>
      <c r="N4" s="1" t="s">
        <v>185</v>
      </c>
      <c r="O4" s="1" t="s">
        <v>12</v>
      </c>
      <c r="T4" s="1" t="s">
        <v>185</v>
      </c>
      <c r="U4" s="1" t="s">
        <v>12</v>
      </c>
      <c r="V4" s="1" t="s">
        <v>185</v>
      </c>
      <c r="W4" s="1" t="s">
        <v>12</v>
      </c>
      <c r="X4" s="1" t="s">
        <v>185</v>
      </c>
      <c r="Y4" s="1" t="s">
        <v>12</v>
      </c>
      <c r="AA4" s="6" t="s">
        <v>184</v>
      </c>
      <c r="AB4" s="23" t="s">
        <v>102</v>
      </c>
      <c r="AC4" s="37">
        <f>$N$25</f>
        <v>76.92307692307692</v>
      </c>
      <c r="AD4" s="37">
        <f>$O$25</f>
        <v>23.076923076923077</v>
      </c>
      <c r="AE4" s="37">
        <f t="shared" si="0"/>
        <v>53.84615384615384</v>
      </c>
      <c r="AF4" s="37">
        <f>$N$26</f>
        <v>68.571428571428569</v>
      </c>
      <c r="AG4" s="37">
        <f>$O$26</f>
        <v>31.428571428571427</v>
      </c>
      <c r="AH4" s="37">
        <f t="shared" si="1"/>
        <v>37.142857142857139</v>
      </c>
      <c r="AI4" s="37"/>
      <c r="AJ4" s="37"/>
      <c r="AK4" s="37"/>
      <c r="AL4" s="37"/>
      <c r="AM4" s="37"/>
      <c r="AN4" s="37"/>
      <c r="AO4" s="37">
        <f>$N$29</f>
        <v>47.058823529411768</v>
      </c>
      <c r="AP4" s="37">
        <f>$O$29</f>
        <v>52.941176470588232</v>
      </c>
      <c r="AQ4" s="37">
        <f>$N$30</f>
        <v>22.448979591836736</v>
      </c>
      <c r="AR4" s="37">
        <f>$O$30</f>
        <v>77.551020408163268</v>
      </c>
      <c r="AS4" s="37"/>
      <c r="AT4" s="37"/>
      <c r="AU4" s="37"/>
      <c r="AV4" s="37"/>
      <c r="AW4" s="37">
        <f>$Q$28</f>
        <v>37.5</v>
      </c>
      <c r="AX4" s="37">
        <f>$Q$29</f>
        <v>17.1875</v>
      </c>
      <c r="AY4" s="37">
        <f>$Q$30</f>
        <v>45.3125</v>
      </c>
    </row>
    <row r="5" spans="2:51">
      <c r="B5" s="7" t="s">
        <v>45</v>
      </c>
      <c r="C5" s="2" t="s">
        <v>64</v>
      </c>
      <c r="D5" s="8">
        <v>7.5</v>
      </c>
      <c r="E5" s="21">
        <v>23</v>
      </c>
      <c r="F5" s="8">
        <v>5.5</v>
      </c>
      <c r="G5" s="8">
        <v>12.5</v>
      </c>
      <c r="I5" s="2" t="s">
        <v>64</v>
      </c>
      <c r="J5" s="3">
        <f>SUM(E5,G5,E9,G9)</f>
        <v>36</v>
      </c>
      <c r="K5" s="3">
        <f>SUM(E7,G7,E10,G10)</f>
        <v>2.5</v>
      </c>
      <c r="M5" s="2" t="s">
        <v>64</v>
      </c>
      <c r="N5" s="38">
        <f t="shared" ref="N5:N6" si="2">J5*100/(K5+J5)</f>
        <v>93.506493506493513</v>
      </c>
      <c r="O5" s="38">
        <f t="shared" ref="O5:O6" si="3">K5*100/(J5+K5)</f>
        <v>6.4935064935064934</v>
      </c>
      <c r="P5" s="38"/>
      <c r="Q5" s="38"/>
      <c r="S5" s="2" t="s">
        <v>64</v>
      </c>
      <c r="T5" s="39">
        <f t="shared" ref="T5:U5" si="4">AVERAGE(N5,N15,N25,N35,N45,N55,N65,N75,N85,N95,N105,N115,N345,N355)</f>
        <v>76.379733119490837</v>
      </c>
      <c r="U5" s="39">
        <f t="shared" si="4"/>
        <v>23.620266880509149</v>
      </c>
      <c r="V5" s="2">
        <f t="shared" ref="V5:W5" si="5">AVERAGE(N125,N135,N145,N155,N165,N175,N185,N195,N205,N215,N225,N365,N375)</f>
        <v>80.514783589466873</v>
      </c>
      <c r="W5" s="2">
        <f t="shared" si="5"/>
        <v>19.485216410533123</v>
      </c>
      <c r="X5" s="2">
        <f t="shared" ref="X5:Y5" si="6">AVERAGE(N235,N245,N255,N265,N275,N285,N295,N305,N315,N325,N335)</f>
        <v>79.177698507993696</v>
      </c>
      <c r="Y5" s="2">
        <f t="shared" si="6"/>
        <v>20.822301492006293</v>
      </c>
      <c r="AA5" s="6" t="s">
        <v>184</v>
      </c>
      <c r="AB5" s="26" t="s">
        <v>103</v>
      </c>
      <c r="AC5" s="37">
        <f>$N$35</f>
        <v>69.354838709677423</v>
      </c>
      <c r="AD5" s="37">
        <f>$O$35</f>
        <v>30.64516129032258</v>
      </c>
      <c r="AE5" s="37">
        <f>AC5-AD5</f>
        <v>38.709677419354847</v>
      </c>
      <c r="AF5" s="37">
        <f>$N$36</f>
        <v>52.631578947368418</v>
      </c>
      <c r="AG5" s="37">
        <f>$O$36</f>
        <v>47.368421052631582</v>
      </c>
      <c r="AH5" s="37">
        <f t="shared" si="1"/>
        <v>5.2631578947368354</v>
      </c>
      <c r="AI5" s="37"/>
      <c r="AJ5" s="37"/>
      <c r="AK5" s="37"/>
      <c r="AL5" s="37"/>
      <c r="AM5" s="37"/>
      <c r="AN5" s="37"/>
      <c r="AO5" s="37">
        <f>$N$39</f>
        <v>33.333333333333336</v>
      </c>
      <c r="AP5" s="37">
        <f>$O$39</f>
        <v>66.666666666666671</v>
      </c>
      <c r="AQ5" s="37">
        <f>$N$40</f>
        <v>15.789473684210526</v>
      </c>
      <c r="AR5" s="37">
        <f>$O$40</f>
        <v>84.21052631578948</v>
      </c>
      <c r="AS5" s="37"/>
      <c r="AT5" s="37"/>
      <c r="AU5" s="37"/>
      <c r="AV5" s="37"/>
      <c r="AW5" s="37">
        <f>$Q$38</f>
        <v>31.147540983606557</v>
      </c>
      <c r="AX5" s="37">
        <f>$Q$39</f>
        <v>14.754098360655737</v>
      </c>
      <c r="AY5" s="37">
        <f>$Q$40</f>
        <v>54.098360655737707</v>
      </c>
    </row>
    <row r="6" spans="2:51">
      <c r="B6" s="2"/>
      <c r="C6" s="2" t="s">
        <v>63</v>
      </c>
      <c r="D6" s="21">
        <v>8</v>
      </c>
      <c r="E6" s="8">
        <v>0</v>
      </c>
      <c r="F6" s="8">
        <v>3</v>
      </c>
      <c r="G6" s="8">
        <v>0</v>
      </c>
      <c r="I6" s="2" t="s">
        <v>63</v>
      </c>
      <c r="J6" s="3">
        <f>SUM(D6,F6,D9,F9)</f>
        <v>11</v>
      </c>
      <c r="K6" s="3">
        <f>SUM(D8,F8,D10,F10)</f>
        <v>4</v>
      </c>
      <c r="M6" s="2" t="s">
        <v>63</v>
      </c>
      <c r="N6" s="38">
        <f t="shared" si="2"/>
        <v>73.333333333333329</v>
      </c>
      <c r="O6" s="38">
        <f t="shared" si="3"/>
        <v>26.666666666666668</v>
      </c>
      <c r="S6" s="2" t="s">
        <v>186</v>
      </c>
      <c r="T6" s="39">
        <f t="shared" ref="T6:U6" si="7">AVERAGE(N6,N16,N26,N36,N46,N56,N66,N76,N86,N96,N106,N116,N346,N356)</f>
        <v>60.718444882784354</v>
      </c>
      <c r="U6" s="39">
        <f t="shared" si="7"/>
        <v>39.281555117215653</v>
      </c>
      <c r="V6" s="2">
        <f t="shared" ref="V6:W6" si="8">AVERAGE(N126,N136,N146,N156,N166,N176,N186,N196,N206,N216,N226,N366,N376)</f>
        <v>70.441944606037111</v>
      </c>
      <c r="W6" s="2">
        <f t="shared" si="8"/>
        <v>29.558055393962896</v>
      </c>
      <c r="X6" s="2">
        <f t="shared" ref="X6:Y6" si="9">AVERAGE(N236,N246,N256,N266,N276,N286,N296,N306,N316,N326,N336)</f>
        <v>67.74858549657678</v>
      </c>
      <c r="Y6" s="2">
        <f t="shared" si="9"/>
        <v>32.251414503423234</v>
      </c>
      <c r="AA6" s="6" t="s">
        <v>184</v>
      </c>
      <c r="AB6" s="26" t="s">
        <v>104</v>
      </c>
      <c r="AC6" s="37">
        <f>$N$45</f>
        <v>79.787234042553195</v>
      </c>
      <c r="AD6" s="37">
        <f>$O$45</f>
        <v>20.212765957446805</v>
      </c>
      <c r="AE6" s="37">
        <f t="shared" ref="AE6:AE39" si="10">AC6-AD6</f>
        <v>59.574468085106389</v>
      </c>
      <c r="AF6" s="37">
        <f>$N$46</f>
        <v>44.444444444444436</v>
      </c>
      <c r="AG6" s="37">
        <f>$O$46</f>
        <v>55.555555555555564</v>
      </c>
      <c r="AH6" s="37">
        <f t="shared" si="1"/>
        <v>-11.111111111111128</v>
      </c>
      <c r="AI6" s="37"/>
      <c r="AJ6" s="37"/>
      <c r="AK6" s="37"/>
      <c r="AL6" s="37"/>
      <c r="AM6" s="37"/>
      <c r="AN6" s="37"/>
      <c r="AO6" s="37">
        <f>$N$49</f>
        <v>24.050632911392402</v>
      </c>
      <c r="AP6" s="37">
        <f>$O$49</f>
        <v>75.949367088607602</v>
      </c>
      <c r="AQ6" s="37">
        <f>$N$50</f>
        <v>6.3291139240506329</v>
      </c>
      <c r="AR6" s="37">
        <f>$O$50</f>
        <v>93.670886075949369</v>
      </c>
      <c r="AS6" s="37"/>
      <c r="AT6" s="37"/>
      <c r="AU6" s="37"/>
      <c r="AV6" s="37"/>
      <c r="AW6" s="37">
        <f>$Q$48</f>
        <v>23.75</v>
      </c>
      <c r="AX6" s="37">
        <f>$Q$49</f>
        <v>6.25</v>
      </c>
      <c r="AY6" s="37">
        <f>$Q$50</f>
        <v>70</v>
      </c>
    </row>
    <row r="7" spans="2:51">
      <c r="B7" s="2"/>
      <c r="C7" s="2" t="s">
        <v>66</v>
      </c>
      <c r="D7" s="8">
        <v>1</v>
      </c>
      <c r="E7" s="8">
        <v>2</v>
      </c>
      <c r="F7" s="8">
        <v>0.5</v>
      </c>
      <c r="G7" s="8">
        <v>0.5</v>
      </c>
      <c r="T7" s="56" t="s">
        <v>98</v>
      </c>
      <c r="U7" s="55"/>
      <c r="V7" s="56" t="s">
        <v>99</v>
      </c>
      <c r="W7" s="55"/>
      <c r="X7" s="56" t="s">
        <v>100</v>
      </c>
      <c r="Y7" s="55"/>
      <c r="AA7" s="6" t="s">
        <v>184</v>
      </c>
      <c r="AB7" s="26" t="s">
        <v>105</v>
      </c>
      <c r="AC7" s="37">
        <f>$N$55</f>
        <v>70</v>
      </c>
      <c r="AD7" s="37">
        <f>$O$55</f>
        <v>30</v>
      </c>
      <c r="AE7" s="37">
        <f t="shared" si="10"/>
        <v>40</v>
      </c>
      <c r="AF7" s="37">
        <f>$N$56</f>
        <v>36.842105263157897</v>
      </c>
      <c r="AG7" s="37">
        <f>$O$56</f>
        <v>63.157894736842103</v>
      </c>
      <c r="AH7" s="37">
        <f t="shared" si="1"/>
        <v>-26.315789473684205</v>
      </c>
      <c r="AI7" s="37"/>
      <c r="AJ7" s="37"/>
      <c r="AK7" s="37"/>
      <c r="AL7" s="37"/>
      <c r="AM7" s="37"/>
      <c r="AN7" s="37"/>
      <c r="AO7" s="37">
        <f>$N$59</f>
        <v>24.489795918367346</v>
      </c>
      <c r="AP7" s="37">
        <f>$O$59</f>
        <v>75.510204081632651</v>
      </c>
      <c r="AQ7" s="37">
        <f>$N$60</f>
        <v>48.979591836734691</v>
      </c>
      <c r="AR7" s="37">
        <f>$O$60</f>
        <v>51.020408163265309</v>
      </c>
      <c r="AS7" s="37"/>
      <c r="AT7" s="37"/>
      <c r="AU7" s="37"/>
      <c r="AV7" s="37"/>
      <c r="AW7" s="37">
        <f>$Q$58</f>
        <v>21.818181818181817</v>
      </c>
      <c r="AX7" s="37">
        <f>$Q$59</f>
        <v>43.636363636363633</v>
      </c>
      <c r="AY7" s="37">
        <f>$Q$60</f>
        <v>34.545454545454547</v>
      </c>
    </row>
    <row r="8" spans="2:51">
      <c r="B8" s="2"/>
      <c r="C8" s="2" t="s">
        <v>65</v>
      </c>
      <c r="D8" s="8">
        <v>2</v>
      </c>
      <c r="E8" s="8">
        <v>0.5</v>
      </c>
      <c r="F8" s="8">
        <v>1.5</v>
      </c>
      <c r="G8" s="8">
        <v>0</v>
      </c>
      <c r="I8" s="7" t="s">
        <v>45</v>
      </c>
      <c r="J8" s="1" t="s">
        <v>187</v>
      </c>
      <c r="K8" s="1" t="s">
        <v>188</v>
      </c>
      <c r="M8" s="7" t="s">
        <v>45</v>
      </c>
      <c r="N8" s="1" t="s">
        <v>187</v>
      </c>
      <c r="O8" s="1" t="s">
        <v>188</v>
      </c>
      <c r="P8" s="36" t="s">
        <v>179</v>
      </c>
      <c r="Q8" s="2">
        <f>J9/(J9+J10+J11) *100</f>
        <v>11.627906976744185</v>
      </c>
      <c r="T8" s="1" t="s">
        <v>187</v>
      </c>
      <c r="U8" s="1" t="s">
        <v>188</v>
      </c>
      <c r="V8" s="1" t="s">
        <v>187</v>
      </c>
      <c r="W8" s="1" t="s">
        <v>188</v>
      </c>
      <c r="X8" s="1" t="s">
        <v>187</v>
      </c>
      <c r="Y8" s="1" t="s">
        <v>188</v>
      </c>
      <c r="AA8" s="6" t="s">
        <v>184</v>
      </c>
      <c r="AB8" s="26" t="s">
        <v>106</v>
      </c>
      <c r="AC8" s="37">
        <f>$N$65</f>
        <v>80.392156862745097</v>
      </c>
      <c r="AD8" s="37">
        <f>$O$65</f>
        <v>19.607843137254903</v>
      </c>
      <c r="AE8" s="37">
        <f t="shared" si="10"/>
        <v>60.784313725490193</v>
      </c>
      <c r="AF8" s="37">
        <f>$N$66</f>
        <v>46.153846153846153</v>
      </c>
      <c r="AG8" s="37">
        <f>$O$66</f>
        <v>53.846153846153847</v>
      </c>
      <c r="AH8" s="37">
        <f t="shared" si="1"/>
        <v>-7.6923076923076934</v>
      </c>
      <c r="AI8" s="37"/>
      <c r="AJ8" s="37"/>
      <c r="AK8" s="37"/>
      <c r="AL8" s="37"/>
      <c r="AM8" s="37"/>
      <c r="AN8" s="37"/>
      <c r="AO8" s="37">
        <f>$N$69</f>
        <v>34.482758620689658</v>
      </c>
      <c r="AP8" s="37">
        <f>$O$69</f>
        <v>65.517241379310349</v>
      </c>
      <c r="AQ8" s="37">
        <f>$N$70</f>
        <v>24.137931034482758</v>
      </c>
      <c r="AR8" s="37">
        <f>$O$70</f>
        <v>75.862068965517238</v>
      </c>
      <c r="AS8" s="37"/>
      <c r="AT8" s="37"/>
      <c r="AU8" s="37"/>
      <c r="AV8" s="37"/>
      <c r="AW8" s="37">
        <f>$Q$68</f>
        <v>27.777777777777779</v>
      </c>
      <c r="AX8" s="37">
        <f>$Q$69</f>
        <v>19.444444444444446</v>
      </c>
      <c r="AY8" s="37">
        <f>$Q$70</f>
        <v>52.777777777777779</v>
      </c>
    </row>
    <row r="9" spans="2:51">
      <c r="B9" s="2"/>
      <c r="C9" s="2" t="s">
        <v>67</v>
      </c>
      <c r="D9" s="8">
        <v>0</v>
      </c>
      <c r="E9" s="8">
        <v>0.5</v>
      </c>
      <c r="F9" s="8">
        <v>0</v>
      </c>
      <c r="G9" s="8">
        <v>0</v>
      </c>
      <c r="I9" s="2" t="s">
        <v>64</v>
      </c>
      <c r="J9" s="3">
        <f>SUM(E7,G7,E10,G10)</f>
        <v>2.5</v>
      </c>
      <c r="K9" s="3">
        <f>SUM(E8,G8,E11,G11)</f>
        <v>14</v>
      </c>
      <c r="M9" s="2" t="s">
        <v>64</v>
      </c>
      <c r="N9" s="6">
        <f t="shared" ref="N9:N10" si="11">J9*100/(K9+J9)</f>
        <v>15.151515151515152</v>
      </c>
      <c r="O9" s="6">
        <f t="shared" ref="O9:O10" si="12">K9*100/(J9+K9)</f>
        <v>84.848484848484844</v>
      </c>
      <c r="P9" s="36" t="s">
        <v>180</v>
      </c>
      <c r="Q9" s="2">
        <f>J10/(J10+J11+J9) *100</f>
        <v>18.604651162790699</v>
      </c>
      <c r="S9" s="2" t="s">
        <v>64</v>
      </c>
      <c r="T9" s="2">
        <f t="shared" ref="T9:U9" si="13">AVERAGE(N9,N19,N29,N39,N49,N59,N69,N79,N89,N99,N109,N119,N349,N359)</f>
        <v>32.132018305886831</v>
      </c>
      <c r="U9" s="2">
        <f t="shared" si="13"/>
        <v>67.867981694113169</v>
      </c>
      <c r="V9" s="2">
        <f t="shared" ref="V9:W9" si="14">AVERAGE(N129,N139,N149,N159,N169,N179,N189,N199,N209,N219,N229,N369,N379)</f>
        <v>33.998045384880207</v>
      </c>
      <c r="W9" s="2">
        <f t="shared" si="14"/>
        <v>66.001954615119772</v>
      </c>
      <c r="X9" s="2">
        <f t="shared" ref="X9:Y9" si="15">AVERAGE(N239,N249,N259,N269,N279,N289,N299,N309,N319,N329,N339)</f>
        <v>25.673688835091625</v>
      </c>
      <c r="Y9" s="2">
        <f t="shared" si="15"/>
        <v>74.326311164908375</v>
      </c>
      <c r="AA9" s="6" t="s">
        <v>184</v>
      </c>
      <c r="AB9" s="26" t="s">
        <v>107</v>
      </c>
      <c r="AC9" s="37">
        <f>$N$75</f>
        <v>84</v>
      </c>
      <c r="AD9" s="37">
        <f>$O$75</f>
        <v>16</v>
      </c>
      <c r="AE9" s="37">
        <f t="shared" si="10"/>
        <v>68</v>
      </c>
      <c r="AF9" s="37">
        <f>$N$76</f>
        <v>86.111111111111114</v>
      </c>
      <c r="AG9" s="37">
        <f>$O$76</f>
        <v>13.888888888888889</v>
      </c>
      <c r="AH9" s="37">
        <f t="shared" si="1"/>
        <v>72.222222222222229</v>
      </c>
      <c r="AI9" s="37"/>
      <c r="AJ9" s="37"/>
      <c r="AK9" s="37"/>
      <c r="AL9" s="37"/>
      <c r="AM9" s="37"/>
      <c r="AN9" s="37"/>
      <c r="AO9" s="37">
        <f>$N$79</f>
        <v>21.818181818181817</v>
      </c>
      <c r="AP9" s="37">
        <f>$O$79</f>
        <v>78.181818181818187</v>
      </c>
      <c r="AQ9" s="37">
        <f>$N$80</f>
        <v>9.0909090909090917</v>
      </c>
      <c r="AR9" s="37">
        <f>$O$80</f>
        <v>90.909090909090907</v>
      </c>
      <c r="AS9" s="37"/>
      <c r="AT9" s="37"/>
      <c r="AU9" s="37"/>
      <c r="AV9" s="37"/>
      <c r="AW9" s="37">
        <f>$Q$78</f>
        <v>21.428571428571427</v>
      </c>
      <c r="AX9" s="37">
        <f>$Q$79</f>
        <v>8.9285714285714288</v>
      </c>
      <c r="AY9" s="37">
        <f>$Q$80</f>
        <v>69.642857142857139</v>
      </c>
    </row>
    <row r="10" spans="2:51">
      <c r="B10" s="2"/>
      <c r="C10" s="2" t="s">
        <v>68</v>
      </c>
      <c r="D10" s="8">
        <v>0.5</v>
      </c>
      <c r="E10" s="8">
        <v>0</v>
      </c>
      <c r="F10" s="8">
        <v>0</v>
      </c>
      <c r="G10" s="8">
        <v>0</v>
      </c>
      <c r="I10" s="2" t="s">
        <v>63</v>
      </c>
      <c r="J10" s="3">
        <f>SUM(D8,F8,D10,F10)</f>
        <v>4</v>
      </c>
      <c r="K10" s="3">
        <f>SUM(D7,F7,D11,F11)</f>
        <v>16.5</v>
      </c>
      <c r="M10" s="2" t="s">
        <v>63</v>
      </c>
      <c r="N10" s="6">
        <f t="shared" si="11"/>
        <v>19.512195121951219</v>
      </c>
      <c r="O10" s="6">
        <f t="shared" si="12"/>
        <v>80.487804878048777</v>
      </c>
      <c r="P10" s="36" t="s">
        <v>181</v>
      </c>
      <c r="Q10" s="2">
        <f>J11/(J11+J9+J10) *100</f>
        <v>69.767441860465112</v>
      </c>
      <c r="S10" s="2" t="s">
        <v>186</v>
      </c>
      <c r="T10" s="2">
        <f t="shared" ref="T10:U10" si="16">AVERAGE(N10,N20,N30,N40,N50,N60,N70,N80,N90,N100,N110,N120,N350,N360)</f>
        <v>19.073634344981439</v>
      </c>
      <c r="U10" s="2">
        <f t="shared" si="16"/>
        <v>80.926365655018571</v>
      </c>
      <c r="V10" s="2">
        <f t="shared" ref="V10:W10" si="17">AVERAGE(N130,N140,N150,N160,N170,N180,N190,N200,N210,N220,N230,N370,N380)</f>
        <v>26.009457492731933</v>
      </c>
      <c r="W10" s="2">
        <f t="shared" si="17"/>
        <v>73.990542507268074</v>
      </c>
      <c r="X10" s="2">
        <f t="shared" ref="X10:Y10" si="18">AVERAGE(N240,N250,N260,N270,N280,N290,N300,N310,N320,N330,N340)</f>
        <v>25.030839296675932</v>
      </c>
      <c r="Y10" s="2">
        <f t="shared" si="18"/>
        <v>74.969160703324064</v>
      </c>
      <c r="AA10" s="6" t="s">
        <v>184</v>
      </c>
      <c r="AB10" s="26" t="s">
        <v>108</v>
      </c>
      <c r="AC10" s="37">
        <f>$N$85</f>
        <v>80.303030303030297</v>
      </c>
      <c r="AD10" s="37">
        <f>$O$85</f>
        <v>19.696969696969695</v>
      </c>
      <c r="AE10" s="37">
        <f t="shared" si="10"/>
        <v>60.606060606060602</v>
      </c>
      <c r="AF10" s="37">
        <f>$N$86</f>
        <v>33.333333333333336</v>
      </c>
      <c r="AG10" s="37">
        <f>$O$86</f>
        <v>66.666666666666671</v>
      </c>
      <c r="AH10" s="37">
        <f t="shared" si="1"/>
        <v>-33.333333333333336</v>
      </c>
      <c r="AI10" s="37"/>
      <c r="AJ10" s="37"/>
      <c r="AK10" s="37"/>
      <c r="AL10" s="37"/>
      <c r="AM10" s="37"/>
      <c r="AN10" s="37"/>
      <c r="AO10" s="37">
        <f>$N$89</f>
        <v>16.455696202531644</v>
      </c>
      <c r="AP10" s="37">
        <f>$O$89</f>
        <v>83.544303797468359</v>
      </c>
      <c r="AQ10" s="37">
        <f>$N$90</f>
        <v>5.0632911392405067</v>
      </c>
      <c r="AR10" s="37">
        <f>$O$90</f>
        <v>94.936708860759495</v>
      </c>
      <c r="AS10" s="37"/>
      <c r="AT10" s="37"/>
      <c r="AU10" s="37"/>
      <c r="AV10" s="37"/>
      <c r="AW10" s="37">
        <f>$Q$88</f>
        <v>16.049382716049383</v>
      </c>
      <c r="AX10" s="37">
        <f>$Q$89</f>
        <v>4.9382716049382713</v>
      </c>
      <c r="AY10" s="37">
        <f>$Q$90</f>
        <v>79.012345679012341</v>
      </c>
    </row>
    <row r="11" spans="2:51">
      <c r="B11" s="2"/>
      <c r="C11" s="2" t="s">
        <v>12</v>
      </c>
      <c r="D11" s="8">
        <v>11.5</v>
      </c>
      <c r="E11" s="8">
        <v>11</v>
      </c>
      <c r="F11" s="8">
        <v>3.5</v>
      </c>
      <c r="G11" s="8">
        <v>2.5</v>
      </c>
      <c r="I11" s="2" t="s">
        <v>188</v>
      </c>
      <c r="J11" s="3">
        <f>SUM(D11,F11)</f>
        <v>15</v>
      </c>
      <c r="AA11" s="6" t="s">
        <v>184</v>
      </c>
      <c r="AB11" s="26" t="s">
        <v>109</v>
      </c>
      <c r="AC11" s="37">
        <f>$N$95</f>
        <v>72.307692307692307</v>
      </c>
      <c r="AD11" s="37">
        <f>$O$95</f>
        <v>27.69230769230769</v>
      </c>
      <c r="AE11" s="37">
        <f t="shared" si="10"/>
        <v>44.615384615384613</v>
      </c>
      <c r="AF11" s="37">
        <f>$N$96</f>
        <v>78.260869565217376</v>
      </c>
      <c r="AG11" s="37">
        <f>$O$96</f>
        <v>21.739130434782613</v>
      </c>
      <c r="AH11" s="37">
        <f t="shared" si="1"/>
        <v>56.521739130434767</v>
      </c>
      <c r="AI11" s="37"/>
      <c r="AJ11" s="37"/>
      <c r="AK11" s="37"/>
      <c r="AL11" s="37"/>
      <c r="AM11" s="37"/>
      <c r="AN11" s="37"/>
      <c r="AO11" s="37">
        <f>$N$99</f>
        <v>75</v>
      </c>
      <c r="AP11" s="37">
        <f>$O$99</f>
        <v>25</v>
      </c>
      <c r="AQ11" s="37">
        <f>$N$100</f>
        <v>10.41666666666667</v>
      </c>
      <c r="AR11" s="37">
        <f>$O$100</f>
        <v>89.583333333333343</v>
      </c>
      <c r="AS11" s="37"/>
      <c r="AT11" s="37"/>
      <c r="AU11" s="37"/>
      <c r="AV11" s="37"/>
      <c r="AW11" s="37">
        <f>$Q$98</f>
        <v>70.588235294117652</v>
      </c>
      <c r="AX11" s="37">
        <f>$Q$99</f>
        <v>9.8039215686274517</v>
      </c>
      <c r="AY11" s="37">
        <f>$Q$100</f>
        <v>19.6078431372549</v>
      </c>
    </row>
    <row r="12" spans="2:51">
      <c r="T12" s="56" t="s">
        <v>98</v>
      </c>
      <c r="U12" s="55"/>
      <c r="V12" s="56" t="s">
        <v>99</v>
      </c>
      <c r="W12" s="55"/>
      <c r="X12" s="56" t="s">
        <v>100</v>
      </c>
      <c r="Y12" s="55"/>
      <c r="Z12" s="36" t="s">
        <v>189</v>
      </c>
      <c r="AA12" s="6" t="s">
        <v>184</v>
      </c>
      <c r="AB12" s="26" t="s">
        <v>110</v>
      </c>
      <c r="AC12" s="37">
        <f>$N$105</f>
        <v>71.212121212121218</v>
      </c>
      <c r="AD12" s="37">
        <f>$O$105</f>
        <v>28.787878787878789</v>
      </c>
      <c r="AE12" s="37">
        <f t="shared" si="10"/>
        <v>42.424242424242429</v>
      </c>
      <c r="AF12" s="37">
        <f>$N$106</f>
        <v>68.627450980392155</v>
      </c>
      <c r="AG12" s="37">
        <f>$O$106</f>
        <v>31.372549019607842</v>
      </c>
      <c r="AH12" s="37">
        <f t="shared" si="1"/>
        <v>37.254901960784309</v>
      </c>
      <c r="AI12" s="37"/>
      <c r="AJ12" s="37"/>
      <c r="AK12" s="37"/>
      <c r="AL12" s="37"/>
      <c r="AM12" s="37"/>
      <c r="AN12" s="37"/>
      <c r="AO12" s="37">
        <f>$N$109</f>
        <v>33.928571428571431</v>
      </c>
      <c r="AP12" s="37">
        <f>$O$109</f>
        <v>66.071428571428569</v>
      </c>
      <c r="AQ12" s="37">
        <f>$N$110</f>
        <v>28.571428571428573</v>
      </c>
      <c r="AR12" s="37">
        <f>$O$110</f>
        <v>71.428571428571431</v>
      </c>
      <c r="AS12" s="37"/>
      <c r="AT12" s="37"/>
      <c r="AU12" s="37"/>
      <c r="AV12" s="37"/>
      <c r="AW12" s="37">
        <f>$Q$108</f>
        <v>31.147540983606557</v>
      </c>
      <c r="AX12" s="37">
        <f>$Q$109</f>
        <v>26.229508196721312</v>
      </c>
      <c r="AY12" s="37">
        <f>$Q$110</f>
        <v>42.622950819672127</v>
      </c>
    </row>
    <row r="13" spans="2:51">
      <c r="B13" s="1"/>
      <c r="C13" s="1"/>
      <c r="D13" s="1" t="s">
        <v>0</v>
      </c>
      <c r="E13" s="1"/>
      <c r="F13" s="1" t="s">
        <v>1</v>
      </c>
      <c r="G13" s="1"/>
      <c r="S13" s="2" t="s">
        <v>64</v>
      </c>
      <c r="T13" s="57">
        <f t="shared" ref="T13:T15" si="19">AVERAGE(Q8,Q18,Q28,Q38,Q48,Q58,Q68,Q78,Q88,Q98,Q108,Q118,Q348,Q358)</f>
        <v>28.256415921946672</v>
      </c>
      <c r="U13" s="55"/>
      <c r="V13" s="57">
        <f t="shared" ref="V13:V15" si="20">AVERAGE(Q128,Q138,Q148,Q158,Q168,Q178,Q188,Q198,Q208,Q218,Q228,Q368,Q378)</f>
        <v>28.470750513675512</v>
      </c>
      <c r="W13" s="55"/>
      <c r="X13" s="57">
        <f t="shared" ref="X13:X15" si="21">AVERAGE(Q238,Q248,Q258,Q268,Q278,Q288,Q298,Q308,Q318,Q328,Q338)</f>
        <v>22.635104967588745</v>
      </c>
      <c r="Y13" s="55"/>
      <c r="Z13" s="2">
        <f t="shared" ref="Z13:Z15" si="22">AVERAGE(T13:Y13)</f>
        <v>26.454090467736975</v>
      </c>
      <c r="AA13" s="6" t="s">
        <v>184</v>
      </c>
      <c r="AB13" s="26" t="s">
        <v>111</v>
      </c>
      <c r="AC13" s="37">
        <f>$N$115</f>
        <v>69.230769230769226</v>
      </c>
      <c r="AD13" s="37">
        <f>$O$115</f>
        <v>30.76923076923077</v>
      </c>
      <c r="AE13" s="37">
        <f t="shared" si="10"/>
        <v>38.461538461538453</v>
      </c>
      <c r="AF13" s="37">
        <f>$N$116</f>
        <v>58.064516129032256</v>
      </c>
      <c r="AG13" s="37">
        <f>$O$116</f>
        <v>41.935483870967744</v>
      </c>
      <c r="AH13" s="37">
        <f t="shared" si="1"/>
        <v>16.129032258064512</v>
      </c>
      <c r="AI13" s="37"/>
      <c r="AJ13" s="37"/>
      <c r="AK13" s="37"/>
      <c r="AL13" s="37"/>
      <c r="AM13" s="37"/>
      <c r="AN13" s="37"/>
      <c r="AO13" s="37">
        <f>$N$119</f>
        <v>28.07017543859649</v>
      </c>
      <c r="AP13" s="37">
        <f>$O$119</f>
        <v>71.929824561403507</v>
      </c>
      <c r="AQ13" s="37">
        <f>$N$120</f>
        <v>22.807017543859651</v>
      </c>
      <c r="AR13" s="37">
        <f>$O$120</f>
        <v>77.192982456140356</v>
      </c>
      <c r="AS13" s="37"/>
      <c r="AT13" s="37"/>
      <c r="AU13" s="37"/>
      <c r="AV13" s="37"/>
      <c r="AW13" s="37">
        <f>$Q$118</f>
        <v>25.396825396825395</v>
      </c>
      <c r="AX13" s="37">
        <f>$Q$119</f>
        <v>20.634920634920633</v>
      </c>
      <c r="AY13" s="37">
        <f>$Q$120</f>
        <v>53.968253968253968</v>
      </c>
    </row>
    <row r="14" spans="2:51">
      <c r="B14" s="1" t="s">
        <v>2</v>
      </c>
      <c r="C14" s="1"/>
      <c r="D14" s="1" t="s">
        <v>3</v>
      </c>
      <c r="E14" s="1" t="s">
        <v>4</v>
      </c>
      <c r="F14" s="1" t="s">
        <v>3</v>
      </c>
      <c r="G14" s="1" t="s">
        <v>4</v>
      </c>
      <c r="I14" s="7" t="s">
        <v>47</v>
      </c>
      <c r="J14" s="1" t="s">
        <v>185</v>
      </c>
      <c r="K14" s="1" t="s">
        <v>12</v>
      </c>
      <c r="M14" s="7" t="s">
        <v>47</v>
      </c>
      <c r="N14" s="1" t="s">
        <v>185</v>
      </c>
      <c r="O14" s="1" t="s">
        <v>12</v>
      </c>
      <c r="S14" s="2" t="s">
        <v>186</v>
      </c>
      <c r="T14" s="57">
        <f t="shared" si="19"/>
        <v>16.850861802392853</v>
      </c>
      <c r="U14" s="55"/>
      <c r="V14" s="57">
        <f t="shared" si="20"/>
        <v>22.691337245520035</v>
      </c>
      <c r="W14" s="55"/>
      <c r="X14" s="57">
        <f t="shared" si="21"/>
        <v>20.426059234531859</v>
      </c>
      <c r="Y14" s="55"/>
      <c r="Z14" s="2">
        <f t="shared" si="22"/>
        <v>19.989419427481582</v>
      </c>
      <c r="AA14" s="6" t="s">
        <v>184</v>
      </c>
      <c r="AB14" s="27" t="s">
        <v>112</v>
      </c>
      <c r="AC14" s="40">
        <f t="shared" ref="AC14:AD14" si="23">N345</f>
        <v>76.666666666666671</v>
      </c>
      <c r="AD14" s="40">
        <f t="shared" si="23"/>
        <v>23.333333333333332</v>
      </c>
      <c r="AE14" s="37">
        <f t="shared" si="10"/>
        <v>53.333333333333343</v>
      </c>
      <c r="AF14" s="40">
        <f t="shared" ref="AF14:AG14" si="24">N346</f>
        <v>66.666666666666671</v>
      </c>
      <c r="AG14" s="40">
        <f t="shared" si="24"/>
        <v>33.333333333333336</v>
      </c>
      <c r="AH14" s="37">
        <f t="shared" si="1"/>
        <v>33.333333333333336</v>
      </c>
      <c r="AI14" s="22"/>
      <c r="AJ14" s="22"/>
      <c r="AK14" s="22"/>
      <c r="AL14" s="22"/>
      <c r="AM14" s="22"/>
      <c r="AN14" s="22"/>
      <c r="AO14" s="40">
        <f t="shared" ref="AO14:AP14" si="25">N349</f>
        <v>29.166666666666668</v>
      </c>
      <c r="AP14" s="40">
        <f t="shared" si="25"/>
        <v>70.833333333333329</v>
      </c>
      <c r="AQ14" s="40">
        <f t="shared" ref="AQ14:AR14" si="26">N350</f>
        <v>12.5</v>
      </c>
      <c r="AR14" s="40">
        <f t="shared" si="26"/>
        <v>87.5</v>
      </c>
      <c r="AS14" s="22"/>
      <c r="AT14" s="22"/>
      <c r="AU14" s="22"/>
      <c r="AV14" s="22"/>
      <c r="AW14" s="40">
        <f>Q348</f>
        <v>26.923076923076923</v>
      </c>
      <c r="AX14" s="40">
        <f>Q349</f>
        <v>11.538461538461538</v>
      </c>
      <c r="AY14" s="40">
        <f>Q350</f>
        <v>61.53846153846154</v>
      </c>
    </row>
    <row r="15" spans="2:51">
      <c r="B15" s="7" t="s">
        <v>47</v>
      </c>
      <c r="C15" s="2" t="s">
        <v>64</v>
      </c>
      <c r="D15" s="8">
        <v>1.6666666666666667</v>
      </c>
      <c r="E15" s="21">
        <v>11.333333333333336</v>
      </c>
      <c r="F15" s="8">
        <v>0.66666666666666663</v>
      </c>
      <c r="G15" s="8">
        <v>1.6666666666666665</v>
      </c>
      <c r="I15" s="2" t="s">
        <v>64</v>
      </c>
      <c r="J15" s="3">
        <f>SUM(E15,G15,E19,G19)</f>
        <v>13.333333333333336</v>
      </c>
      <c r="K15" s="3">
        <f>SUM(E17,G17,E20,G20)</f>
        <v>6</v>
      </c>
      <c r="M15" s="2" t="s">
        <v>64</v>
      </c>
      <c r="N15" s="6">
        <f t="shared" ref="N15:N16" si="27">J15*100/(K15+J15)</f>
        <v>68.965517241379317</v>
      </c>
      <c r="O15" s="6">
        <f t="shared" ref="O15:O16" si="28">K15*100/(J15+K15)</f>
        <v>31.034482758620687</v>
      </c>
      <c r="S15" s="2" t="s">
        <v>190</v>
      </c>
      <c r="T15" s="57">
        <f t="shared" si="19"/>
        <v>54.892722275660482</v>
      </c>
      <c r="U15" s="55"/>
      <c r="V15" s="57">
        <f t="shared" si="20"/>
        <v>48.837912240804457</v>
      </c>
      <c r="W15" s="55"/>
      <c r="X15" s="57">
        <f t="shared" si="21"/>
        <v>56.938835797879392</v>
      </c>
      <c r="Y15" s="55"/>
      <c r="Z15" s="2">
        <f t="shared" si="22"/>
        <v>53.556490104781439</v>
      </c>
      <c r="AA15" s="6" t="s">
        <v>184</v>
      </c>
      <c r="AB15" s="27" t="s">
        <v>113</v>
      </c>
      <c r="AC15" s="40">
        <f t="shared" ref="AC15:AD15" si="29">N355</f>
        <v>76.666666666666671</v>
      </c>
      <c r="AD15" s="40">
        <f t="shared" si="29"/>
        <v>23.333333333333332</v>
      </c>
      <c r="AE15" s="37">
        <f t="shared" si="10"/>
        <v>53.333333333333343</v>
      </c>
      <c r="AF15" s="40">
        <f t="shared" ref="AF15:AG15" si="30">N356</f>
        <v>73.684210526315795</v>
      </c>
      <c r="AG15" s="40">
        <f t="shared" si="30"/>
        <v>26.315789473684209</v>
      </c>
      <c r="AH15" s="37">
        <f t="shared" si="1"/>
        <v>47.368421052631589</v>
      </c>
      <c r="AI15" s="22"/>
      <c r="AJ15" s="22"/>
      <c r="AK15" s="22"/>
      <c r="AL15" s="22"/>
      <c r="AM15" s="22"/>
      <c r="AN15" s="22"/>
      <c r="AO15" s="40">
        <f t="shared" ref="AO15:AP15" si="31">N359</f>
        <v>36.842105263157897</v>
      </c>
      <c r="AP15" s="40">
        <f t="shared" si="31"/>
        <v>63.157894736842103</v>
      </c>
      <c r="AQ15" s="40">
        <f t="shared" ref="AQ15:AR15" si="32">N360</f>
        <v>26.315789473684209</v>
      </c>
      <c r="AR15" s="40">
        <f t="shared" si="32"/>
        <v>73.684210526315795</v>
      </c>
      <c r="AS15" s="22"/>
      <c r="AT15" s="22"/>
      <c r="AU15" s="22"/>
      <c r="AV15" s="22"/>
      <c r="AW15" s="40">
        <f>Q358</f>
        <v>30.434782608695656</v>
      </c>
      <c r="AX15" s="40">
        <f>Q359</f>
        <v>21.739130434782609</v>
      </c>
      <c r="AY15" s="40">
        <f>Q360</f>
        <v>47.826086956521742</v>
      </c>
    </row>
    <row r="16" spans="2:51">
      <c r="B16" s="2"/>
      <c r="C16" s="2" t="s">
        <v>63</v>
      </c>
      <c r="D16" s="21">
        <v>5.3333333333333339</v>
      </c>
      <c r="E16" s="8">
        <v>1.6666666666666667</v>
      </c>
      <c r="F16" s="8">
        <v>0.66666666666666674</v>
      </c>
      <c r="G16" s="8">
        <v>0</v>
      </c>
      <c r="I16" s="2" t="s">
        <v>63</v>
      </c>
      <c r="J16" s="3">
        <f>SUM(D16,F16,D19,F19)</f>
        <v>6.3333333333333339</v>
      </c>
      <c r="K16" s="3">
        <f>SUM(D18,F18,D20,F20)</f>
        <v>3.6666666666666665</v>
      </c>
      <c r="M16" s="2" t="s">
        <v>63</v>
      </c>
      <c r="N16" s="6">
        <f t="shared" si="27"/>
        <v>63.333333333333336</v>
      </c>
      <c r="O16" s="6">
        <f t="shared" si="28"/>
        <v>36.666666666666664</v>
      </c>
      <c r="AA16" s="6" t="s">
        <v>191</v>
      </c>
      <c r="AB16" s="23" t="s">
        <v>115</v>
      </c>
      <c r="AC16" s="37">
        <f>$N$125</f>
        <v>83.333333333333329</v>
      </c>
      <c r="AD16" s="37">
        <f>$O$125</f>
        <v>16.666666666666668</v>
      </c>
      <c r="AE16" s="37">
        <f t="shared" si="10"/>
        <v>66.666666666666657</v>
      </c>
      <c r="AF16" s="37"/>
      <c r="AG16" s="37"/>
      <c r="AH16" s="37"/>
      <c r="AI16" s="37">
        <f>$N$126</f>
        <v>65.517241379310349</v>
      </c>
      <c r="AJ16" s="37">
        <f>$O$126</f>
        <v>34.482758620689658</v>
      </c>
      <c r="AK16" s="37">
        <f>AI16-AJ16</f>
        <v>31.03448275862069</v>
      </c>
      <c r="AL16" s="37"/>
      <c r="AM16" s="37"/>
      <c r="AN16" s="37"/>
      <c r="AO16" s="37">
        <f>$N$129</f>
        <v>64.285714285714292</v>
      </c>
      <c r="AP16" s="37">
        <f>$O$129</f>
        <v>35.714285714285715</v>
      </c>
      <c r="AQ16" s="37"/>
      <c r="AR16" s="37"/>
      <c r="AS16" s="37">
        <f>$N$130</f>
        <v>43.478260869565219</v>
      </c>
      <c r="AT16" s="37">
        <f>$O$130</f>
        <v>56.521739130434781</v>
      </c>
      <c r="AU16" s="37"/>
      <c r="AV16" s="37"/>
      <c r="AW16" s="37">
        <f>$Q$128</f>
        <v>31.03448275862069</v>
      </c>
      <c r="AX16" s="37">
        <f>$Q$129</f>
        <v>34.482758620689658</v>
      </c>
      <c r="AY16" s="37">
        <f>$Q$130</f>
        <v>34.482758620689658</v>
      </c>
    </row>
    <row r="17" spans="2:51">
      <c r="B17" s="2"/>
      <c r="C17" s="2" t="s">
        <v>66</v>
      </c>
      <c r="D17" s="8">
        <v>0.33333333333333331</v>
      </c>
      <c r="E17" s="8">
        <v>4.666666666666667</v>
      </c>
      <c r="F17" s="8">
        <v>0</v>
      </c>
      <c r="G17" s="8">
        <v>1</v>
      </c>
      <c r="AA17" s="6" t="s">
        <v>191</v>
      </c>
      <c r="AB17" s="23" t="s">
        <v>116</v>
      </c>
      <c r="AC17" s="37">
        <f>$N$135</f>
        <v>66.037735849056602</v>
      </c>
      <c r="AD17" s="37">
        <f>$O$135</f>
        <v>33.962264150943398</v>
      </c>
      <c r="AE17" s="37">
        <f t="shared" si="10"/>
        <v>32.075471698113205</v>
      </c>
      <c r="AF17" s="37"/>
      <c r="AG17" s="37"/>
      <c r="AH17" s="37"/>
      <c r="AI17" s="37">
        <f>$N$136</f>
        <v>50</v>
      </c>
      <c r="AJ17" s="37">
        <f>$O$136</f>
        <v>50</v>
      </c>
      <c r="AK17" s="37">
        <f t="shared" ref="AK17:AK28" si="33">AI17-AJ17</f>
        <v>0</v>
      </c>
      <c r="AL17" s="37"/>
      <c r="AM17" s="37"/>
      <c r="AN17" s="37"/>
      <c r="AO17" s="37">
        <f>$N$139</f>
        <v>36.734693877551024</v>
      </c>
      <c r="AP17" s="37">
        <f>$O$139</f>
        <v>63.265306122448976</v>
      </c>
      <c r="AQ17" s="37"/>
      <c r="AR17" s="37"/>
      <c r="AS17" s="37">
        <f>$N$140</f>
        <v>17.5</v>
      </c>
      <c r="AT17" s="37">
        <f>$O$140</f>
        <v>82.5</v>
      </c>
      <c r="AU17" s="37"/>
      <c r="AV17" s="37"/>
      <c r="AW17" s="37">
        <f>$Q$138</f>
        <v>32.727272727272727</v>
      </c>
      <c r="AX17" s="37">
        <f>$Q$139</f>
        <v>12.727272727272727</v>
      </c>
      <c r="AY17" s="37">
        <f>$Q$140</f>
        <v>54.54545454545454</v>
      </c>
    </row>
    <row r="18" spans="2:51">
      <c r="B18" s="2"/>
      <c r="C18" s="2" t="s">
        <v>65</v>
      </c>
      <c r="D18" s="8">
        <v>2.6666666666666665</v>
      </c>
      <c r="E18" s="8">
        <v>0.66666666666666674</v>
      </c>
      <c r="F18" s="8">
        <v>1</v>
      </c>
      <c r="G18" s="8">
        <v>0</v>
      </c>
      <c r="I18" s="7" t="s">
        <v>47</v>
      </c>
      <c r="J18" s="1" t="s">
        <v>187</v>
      </c>
      <c r="K18" s="1" t="s">
        <v>188</v>
      </c>
      <c r="M18" s="7" t="s">
        <v>47</v>
      </c>
      <c r="N18" s="1" t="s">
        <v>187</v>
      </c>
      <c r="O18" s="1" t="s">
        <v>188</v>
      </c>
      <c r="P18" s="36" t="s">
        <v>179</v>
      </c>
      <c r="Q18" s="2">
        <f>J19/(J19+J20+J21) *100</f>
        <v>20</v>
      </c>
      <c r="AA18" s="6" t="s">
        <v>191</v>
      </c>
      <c r="AB18" s="26" t="s">
        <v>117</v>
      </c>
      <c r="AC18" s="37">
        <f>$N$145</f>
        <v>74.193548387096769</v>
      </c>
      <c r="AD18" s="37">
        <f>$O$145</f>
        <v>25.806451612903224</v>
      </c>
      <c r="AE18" s="37">
        <f t="shared" si="10"/>
        <v>48.387096774193544</v>
      </c>
      <c r="AF18" s="37"/>
      <c r="AG18" s="37"/>
      <c r="AH18" s="37"/>
      <c r="AI18" s="37">
        <f>$N$146</f>
        <v>82.456140350877192</v>
      </c>
      <c r="AJ18" s="37">
        <f>$O$146</f>
        <v>17.543859649122808</v>
      </c>
      <c r="AK18" s="37">
        <f t="shared" si="33"/>
        <v>64.912280701754383</v>
      </c>
      <c r="AL18" s="37"/>
      <c r="AM18" s="37"/>
      <c r="AN18" s="37"/>
      <c r="AO18" s="37">
        <f>$N$149</f>
        <v>14.545454545454545</v>
      </c>
      <c r="AP18" s="37">
        <f>$O$149</f>
        <v>85.454545454545453</v>
      </c>
      <c r="AQ18" s="37"/>
      <c r="AR18" s="37"/>
      <c r="AS18" s="37">
        <f>$N$150</f>
        <v>18.181818181818183</v>
      </c>
      <c r="AT18" s="37">
        <f>$O$150</f>
        <v>81.818181818181813</v>
      </c>
      <c r="AU18" s="37"/>
      <c r="AV18" s="37"/>
      <c r="AW18" s="37">
        <f>$Q$148</f>
        <v>14.285714285714285</v>
      </c>
      <c r="AX18" s="37">
        <f>$Q$149</f>
        <v>17.857142857142858</v>
      </c>
      <c r="AY18" s="37">
        <f>$Q$150</f>
        <v>67.857142857142861</v>
      </c>
    </row>
    <row r="19" spans="2:51">
      <c r="B19" s="2"/>
      <c r="C19" s="2" t="s">
        <v>67</v>
      </c>
      <c r="D19" s="8">
        <v>0.33333333333333331</v>
      </c>
      <c r="E19" s="8">
        <v>0.33333333333333331</v>
      </c>
      <c r="F19" s="8">
        <v>0</v>
      </c>
      <c r="G19" s="8">
        <v>0</v>
      </c>
      <c r="I19" s="2" t="s">
        <v>64</v>
      </c>
      <c r="J19" s="3">
        <f>SUM(E17,G17,E20,G20)</f>
        <v>6</v>
      </c>
      <c r="K19" s="3">
        <f>SUM(E18,G18,E21,G21)</f>
        <v>14</v>
      </c>
      <c r="M19" s="2" t="s">
        <v>64</v>
      </c>
      <c r="N19" s="6">
        <f t="shared" ref="N19:N20" si="34">J19*100/(K19+J19)</f>
        <v>30</v>
      </c>
      <c r="O19" s="6">
        <f t="shared" ref="O19:O20" si="35">K19*100/(J19+K19)</f>
        <v>70</v>
      </c>
      <c r="P19" s="36" t="s">
        <v>180</v>
      </c>
      <c r="Q19" s="2">
        <f>J20/(J20+J21+J19) *100</f>
        <v>12.222222222222221</v>
      </c>
      <c r="AA19" s="6" t="s">
        <v>191</v>
      </c>
      <c r="AB19" s="29" t="s">
        <v>118</v>
      </c>
      <c r="AC19" s="37">
        <f>$N$155</f>
        <v>86.666666666666686</v>
      </c>
      <c r="AD19" s="37">
        <f>$O$155</f>
        <v>13.333333333333336</v>
      </c>
      <c r="AE19" s="37">
        <f t="shared" si="10"/>
        <v>73.333333333333343</v>
      </c>
      <c r="AF19" s="37"/>
      <c r="AG19" s="37"/>
      <c r="AH19" s="37"/>
      <c r="AI19" s="37">
        <f>$N$156</f>
        <v>75.342465753424662</v>
      </c>
      <c r="AJ19" s="37">
        <f>$O$156</f>
        <v>24.657534246575345</v>
      </c>
      <c r="AK19" s="37">
        <f t="shared" si="33"/>
        <v>50.684931506849317</v>
      </c>
      <c r="AL19" s="37"/>
      <c r="AM19" s="37"/>
      <c r="AN19" s="37"/>
      <c r="AO19" s="37">
        <f>$N$159</f>
        <v>29.850746268656717</v>
      </c>
      <c r="AP19" s="37">
        <f>$O$159</f>
        <v>70.149253731343279</v>
      </c>
      <c r="AQ19" s="37"/>
      <c r="AR19" s="37"/>
      <c r="AS19" s="37">
        <f>$N$160</f>
        <v>26.865671641791053</v>
      </c>
      <c r="AT19" s="37">
        <f>$O$160</f>
        <v>73.134328358208961</v>
      </c>
      <c r="AU19" s="37"/>
      <c r="AV19" s="37"/>
      <c r="AW19" s="37">
        <f>$Q$158</f>
        <v>25.641025641025646</v>
      </c>
      <c r="AX19" s="37">
        <f>$Q$159</f>
        <v>23.076923076923077</v>
      </c>
      <c r="AY19" s="37">
        <f>$Q$160</f>
        <v>51.282051282051292</v>
      </c>
    </row>
    <row r="20" spans="2:51">
      <c r="B20" s="2"/>
      <c r="C20" s="2" t="s">
        <v>68</v>
      </c>
      <c r="D20" s="8">
        <v>0</v>
      </c>
      <c r="E20" s="8">
        <v>0.33333333333333331</v>
      </c>
      <c r="F20" s="8">
        <v>0</v>
      </c>
      <c r="G20" s="8">
        <v>0</v>
      </c>
      <c r="I20" s="2" t="s">
        <v>63</v>
      </c>
      <c r="J20" s="3">
        <f>SUM(D18,F18,D20,F20)</f>
        <v>3.6666666666666665</v>
      </c>
      <c r="K20" s="3">
        <f>SUM(D17,F17,D21,F21)</f>
        <v>20.666666666666664</v>
      </c>
      <c r="M20" s="2" t="s">
        <v>63</v>
      </c>
      <c r="N20" s="6">
        <f t="shared" si="34"/>
        <v>15.068493150684931</v>
      </c>
      <c r="O20" s="6">
        <f t="shared" si="35"/>
        <v>84.93150684931507</v>
      </c>
      <c r="P20" s="36" t="s">
        <v>181</v>
      </c>
      <c r="Q20" s="2">
        <f>J21/(J21+J19+J20) *100</f>
        <v>67.777777777777771</v>
      </c>
      <c r="AA20" s="6" t="s">
        <v>191</v>
      </c>
      <c r="AB20" s="29" t="s">
        <v>119</v>
      </c>
      <c r="AC20" s="37">
        <f>$N$165</f>
        <v>86.274509803921575</v>
      </c>
      <c r="AD20" s="37">
        <f>$O$165</f>
        <v>13.725490196078431</v>
      </c>
      <c r="AE20" s="37">
        <f t="shared" si="10"/>
        <v>72.54901960784315</v>
      </c>
      <c r="AF20" s="37"/>
      <c r="AG20" s="37"/>
      <c r="AH20" s="37"/>
      <c r="AI20" s="37">
        <f>$N$166</f>
        <v>77.777777777777771</v>
      </c>
      <c r="AJ20" s="37">
        <f>$O$166</f>
        <v>22.222222222222221</v>
      </c>
      <c r="AK20" s="37">
        <f t="shared" si="33"/>
        <v>55.55555555555555</v>
      </c>
      <c r="AL20" s="37"/>
      <c r="AM20" s="37"/>
      <c r="AN20" s="37"/>
      <c r="AO20" s="37">
        <f>$N$169</f>
        <v>30.882352941176475</v>
      </c>
      <c r="AP20" s="37">
        <f>$O$169</f>
        <v>69.117647058823536</v>
      </c>
      <c r="AQ20" s="37"/>
      <c r="AR20" s="37"/>
      <c r="AS20" s="37">
        <f>$N$170</f>
        <v>20.588235294117649</v>
      </c>
      <c r="AT20" s="37">
        <f>$O$170</f>
        <v>79.411764705882362</v>
      </c>
      <c r="AU20" s="37"/>
      <c r="AV20" s="37"/>
      <c r="AW20" s="37">
        <f>$Q$168</f>
        <v>28.378378378378383</v>
      </c>
      <c r="AX20" s="37">
        <f>$Q$169</f>
        <v>18.918918918918916</v>
      </c>
      <c r="AY20" s="37">
        <f>$Q$170</f>
        <v>52.702702702702709</v>
      </c>
    </row>
    <row r="21" spans="2:51" ht="15.75" customHeight="1">
      <c r="B21" s="2"/>
      <c r="C21" s="2" t="s">
        <v>12</v>
      </c>
      <c r="D21" s="8">
        <v>17</v>
      </c>
      <c r="E21" s="8">
        <v>11.333333333333334</v>
      </c>
      <c r="F21" s="8">
        <v>3.333333333333333</v>
      </c>
      <c r="G21" s="8">
        <v>2</v>
      </c>
      <c r="I21" s="2" t="s">
        <v>188</v>
      </c>
      <c r="J21" s="3">
        <f>SUM(D21,F21)</f>
        <v>20.333333333333332</v>
      </c>
      <c r="AA21" s="6" t="s">
        <v>191</v>
      </c>
      <c r="AB21" s="29" t="s">
        <v>120</v>
      </c>
      <c r="AC21" s="37">
        <f>$N$175</f>
        <v>66.666666666666671</v>
      </c>
      <c r="AD21" s="37">
        <f>$O$175</f>
        <v>33.333333333333336</v>
      </c>
      <c r="AE21" s="37">
        <f t="shared" si="10"/>
        <v>33.333333333333336</v>
      </c>
      <c r="AF21" s="37"/>
      <c r="AG21" s="37"/>
      <c r="AH21" s="37"/>
      <c r="AI21" s="37">
        <f>$N$176</f>
        <v>62.5</v>
      </c>
      <c r="AJ21" s="37">
        <f>$O$176</f>
        <v>37.5</v>
      </c>
      <c r="AK21" s="37">
        <f t="shared" si="33"/>
        <v>25</v>
      </c>
      <c r="AL21" s="37"/>
      <c r="AM21" s="37"/>
      <c r="AN21" s="37"/>
      <c r="AO21" s="37">
        <f>$N$179</f>
        <v>25.757575757575758</v>
      </c>
      <c r="AP21" s="37">
        <f>$O$179</f>
        <v>74.242424242424249</v>
      </c>
      <c r="AQ21" s="37"/>
      <c r="AR21" s="37"/>
      <c r="AS21" s="37">
        <f>$N$180</f>
        <v>27.272727272727273</v>
      </c>
      <c r="AT21" s="37">
        <f>$O$180</f>
        <v>72.727272727272734</v>
      </c>
      <c r="AU21" s="37"/>
      <c r="AV21" s="37"/>
      <c r="AW21" s="37">
        <f>$Q$178</f>
        <v>24.285714285714285</v>
      </c>
      <c r="AX21" s="37">
        <f>$Q$179</f>
        <v>25.714285714285712</v>
      </c>
      <c r="AY21" s="37">
        <f>$Q$180</f>
        <v>50</v>
      </c>
    </row>
    <row r="22" spans="2:51" ht="15.75" customHeight="1">
      <c r="AA22" s="6" t="s">
        <v>191</v>
      </c>
      <c r="AB22" s="29" t="s">
        <v>121</v>
      </c>
      <c r="AC22" s="37">
        <f>$N$185</f>
        <v>72.727272727272734</v>
      </c>
      <c r="AD22" s="37">
        <f>$O$185</f>
        <v>27.272727272727273</v>
      </c>
      <c r="AE22" s="37">
        <f t="shared" si="10"/>
        <v>45.45454545454546</v>
      </c>
      <c r="AF22" s="37"/>
      <c r="AG22" s="37"/>
      <c r="AH22" s="37"/>
      <c r="AI22" s="37">
        <f>$N$186</f>
        <v>66.666666666666671</v>
      </c>
      <c r="AJ22" s="37">
        <f>$O$186</f>
        <v>33.333333333333336</v>
      </c>
      <c r="AK22" s="37">
        <f t="shared" si="33"/>
        <v>33.333333333333336</v>
      </c>
      <c r="AL22" s="37"/>
      <c r="AM22" s="37"/>
      <c r="AN22" s="37"/>
      <c r="AO22" s="37">
        <f>$N$189</f>
        <v>51.428571428571431</v>
      </c>
      <c r="AP22" s="37">
        <f>$O$189</f>
        <v>48.571428571428569</v>
      </c>
      <c r="AQ22" s="37"/>
      <c r="AR22" s="37"/>
      <c r="AS22" s="37">
        <f>$N$190</f>
        <v>34.285714285714285</v>
      </c>
      <c r="AT22" s="37">
        <f>$O$190</f>
        <v>65.714285714285708</v>
      </c>
      <c r="AU22" s="37"/>
      <c r="AV22" s="37"/>
      <c r="AW22" s="37">
        <f>$Q$188</f>
        <v>45</v>
      </c>
      <c r="AX22" s="37">
        <f>$Q$189</f>
        <v>30</v>
      </c>
      <c r="AY22" s="37">
        <f>$Q$190</f>
        <v>25</v>
      </c>
    </row>
    <row r="23" spans="2:51" ht="15.75" customHeight="1">
      <c r="B23" s="1"/>
      <c r="C23" s="1"/>
      <c r="D23" s="1" t="s">
        <v>0</v>
      </c>
      <c r="E23" s="1"/>
      <c r="F23" s="1" t="s">
        <v>1</v>
      </c>
      <c r="G23" s="1"/>
      <c r="AA23" s="6" t="s">
        <v>191</v>
      </c>
      <c r="AB23" s="29" t="s">
        <v>122</v>
      </c>
      <c r="AC23" s="37">
        <f>$N$195</f>
        <v>85.046728971962622</v>
      </c>
      <c r="AD23" s="37">
        <f>$O$195</f>
        <v>14.953271028037383</v>
      </c>
      <c r="AE23" s="37">
        <f t="shared" si="10"/>
        <v>70.093457943925245</v>
      </c>
      <c r="AF23" s="37"/>
      <c r="AG23" s="37"/>
      <c r="AH23" s="37"/>
      <c r="AI23" s="37">
        <f>$N$196</f>
        <v>60</v>
      </c>
      <c r="AJ23" s="37">
        <f>$O$196</f>
        <v>40</v>
      </c>
      <c r="AK23" s="37">
        <f t="shared" si="33"/>
        <v>20</v>
      </c>
      <c r="AL23" s="37"/>
      <c r="AM23" s="37"/>
      <c r="AN23" s="37"/>
      <c r="AO23" s="37">
        <f>$N$199</f>
        <v>48.484848484848484</v>
      </c>
      <c r="AP23" s="37">
        <f>$O$199</f>
        <v>51.515151515151516</v>
      </c>
      <c r="AQ23" s="37"/>
      <c r="AR23" s="37"/>
      <c r="AS23" s="37">
        <f>$N$200</f>
        <v>12.121212121212121</v>
      </c>
      <c r="AT23" s="37">
        <f>$O$200</f>
        <v>87.878787878787875</v>
      </c>
      <c r="AU23" s="37"/>
      <c r="AV23" s="37"/>
      <c r="AW23" s="37">
        <f>$Q$198</f>
        <v>45.714285714285715</v>
      </c>
      <c r="AX23" s="37">
        <f>$Q$199</f>
        <v>11.428571428571429</v>
      </c>
      <c r="AY23" s="37">
        <f>$Q$200</f>
        <v>42.857142857142854</v>
      </c>
    </row>
    <row r="24" spans="2:51" ht="15.75" customHeight="1">
      <c r="B24" s="1" t="s">
        <v>2</v>
      </c>
      <c r="C24" s="1"/>
      <c r="D24" s="1" t="s">
        <v>3</v>
      </c>
      <c r="E24" s="1" t="s">
        <v>4</v>
      </c>
      <c r="F24" s="1" t="s">
        <v>3</v>
      </c>
      <c r="G24" s="1" t="s">
        <v>4</v>
      </c>
      <c r="I24" s="7" t="s">
        <v>48</v>
      </c>
      <c r="J24" s="1" t="s">
        <v>185</v>
      </c>
      <c r="K24" s="1" t="s">
        <v>12</v>
      </c>
      <c r="M24" s="7" t="s">
        <v>48</v>
      </c>
      <c r="N24" s="1" t="s">
        <v>185</v>
      </c>
      <c r="O24" s="1" t="s">
        <v>12</v>
      </c>
      <c r="AA24" s="6" t="s">
        <v>191</v>
      </c>
      <c r="AB24" s="29" t="s">
        <v>123</v>
      </c>
      <c r="AC24" s="37">
        <f>$N$205</f>
        <v>85.567010309278345</v>
      </c>
      <c r="AD24" s="37">
        <f>$O$205</f>
        <v>14.43298969072165</v>
      </c>
      <c r="AE24" s="37">
        <f t="shared" si="10"/>
        <v>71.13402061855669</v>
      </c>
      <c r="AF24" s="37"/>
      <c r="AG24" s="37"/>
      <c r="AH24" s="37"/>
      <c r="AI24" s="37">
        <f>$N$206</f>
        <v>90.322580645161295</v>
      </c>
      <c r="AJ24" s="37">
        <f>$O$206</f>
        <v>9.67741935483871</v>
      </c>
      <c r="AK24" s="37">
        <f t="shared" si="33"/>
        <v>80.645161290322591</v>
      </c>
      <c r="AL24" s="37"/>
      <c r="AM24" s="37"/>
      <c r="AN24" s="37"/>
      <c r="AO24" s="37">
        <f>$N$209</f>
        <v>35</v>
      </c>
      <c r="AP24" s="37">
        <f>$O$209</f>
        <v>65</v>
      </c>
      <c r="AQ24" s="37"/>
      <c r="AR24" s="37"/>
      <c r="AS24" s="37">
        <f>$N$210</f>
        <v>7.5</v>
      </c>
      <c r="AT24" s="37">
        <f>$O$210</f>
        <v>92.5</v>
      </c>
      <c r="AU24" s="37"/>
      <c r="AV24" s="37"/>
      <c r="AW24" s="37">
        <f>$Q$208</f>
        <v>32.558139534883722</v>
      </c>
      <c r="AX24" s="37">
        <f>$Q$209</f>
        <v>6.9767441860465116</v>
      </c>
      <c r="AY24" s="37">
        <f>$Q$210</f>
        <v>60.465116279069761</v>
      </c>
    </row>
    <row r="25" spans="2:51" ht="15.75" customHeight="1">
      <c r="B25" s="7" t="s">
        <v>48</v>
      </c>
      <c r="C25" s="2" t="s">
        <v>64</v>
      </c>
      <c r="D25" s="8">
        <v>8.5</v>
      </c>
      <c r="E25" s="21">
        <v>20.5</v>
      </c>
      <c r="F25" s="8">
        <v>11</v>
      </c>
      <c r="G25" s="8">
        <v>15.5</v>
      </c>
      <c r="I25" s="2" t="s">
        <v>64</v>
      </c>
      <c r="J25" s="3">
        <f>SUM(E25,G25,E29,G29)</f>
        <v>40</v>
      </c>
      <c r="K25" s="3">
        <f>SUM(E27,G27,E30,G30)</f>
        <v>12</v>
      </c>
      <c r="M25" s="2" t="s">
        <v>64</v>
      </c>
      <c r="N25" s="6">
        <f t="shared" ref="N25:N26" si="36">J25*100/(K25+J25)</f>
        <v>76.92307692307692</v>
      </c>
      <c r="O25" s="6">
        <f t="shared" ref="O25:O26" si="37">K25*100/(J25+K25)</f>
        <v>23.076923076923077</v>
      </c>
      <c r="AA25" s="6" t="s">
        <v>191</v>
      </c>
      <c r="AB25" s="26" t="s">
        <v>124</v>
      </c>
      <c r="AC25" s="37">
        <f>$N$215</f>
        <v>79.365079365079367</v>
      </c>
      <c r="AD25" s="37">
        <f>$O$215</f>
        <v>20.634920634920636</v>
      </c>
      <c r="AE25" s="37">
        <f t="shared" si="10"/>
        <v>58.730158730158735</v>
      </c>
      <c r="AF25" s="37"/>
      <c r="AG25" s="37"/>
      <c r="AH25" s="37"/>
      <c r="AI25" s="37">
        <f>$N$216</f>
        <v>71.1111111111111</v>
      </c>
      <c r="AJ25" s="37">
        <f>$O$216</f>
        <v>28.888888888888889</v>
      </c>
      <c r="AK25" s="37">
        <f t="shared" si="33"/>
        <v>42.222222222222214</v>
      </c>
      <c r="AL25" s="37"/>
      <c r="AM25" s="37"/>
      <c r="AN25" s="37"/>
      <c r="AO25" s="37">
        <f>$N$219</f>
        <v>19.117647058823529</v>
      </c>
      <c r="AP25" s="37">
        <f>$O$219</f>
        <v>80.882352941176478</v>
      </c>
      <c r="AQ25" s="37"/>
      <c r="AR25" s="37"/>
      <c r="AS25" s="37">
        <f>$N$220</f>
        <v>19.117647058823529</v>
      </c>
      <c r="AT25" s="37">
        <f>$O$220</f>
        <v>80.882352941176478</v>
      </c>
      <c r="AU25" s="37"/>
      <c r="AV25" s="37"/>
      <c r="AW25" s="37">
        <f>$Q$218</f>
        <v>18.571428571428569</v>
      </c>
      <c r="AX25" s="37">
        <f>$Q$219</f>
        <v>18.571428571428573</v>
      </c>
      <c r="AY25" s="37">
        <f>$Q$220</f>
        <v>62.857142857142868</v>
      </c>
    </row>
    <row r="26" spans="2:51" ht="15.75" customHeight="1">
      <c r="B26" s="2"/>
      <c r="C26" s="2" t="s">
        <v>63</v>
      </c>
      <c r="D26" s="21">
        <v>7</v>
      </c>
      <c r="E26" s="8">
        <v>2</v>
      </c>
      <c r="F26" s="8">
        <v>2.5</v>
      </c>
      <c r="G26" s="8">
        <v>0.5</v>
      </c>
      <c r="I26" s="2" t="s">
        <v>63</v>
      </c>
      <c r="J26" s="3">
        <f>SUM(D26,F26,D29,F29)</f>
        <v>12</v>
      </c>
      <c r="K26" s="3">
        <f>SUM(D28,F28,D30,F30)</f>
        <v>5.5</v>
      </c>
      <c r="M26" s="2" t="s">
        <v>63</v>
      </c>
      <c r="N26" s="6">
        <f t="shared" si="36"/>
        <v>68.571428571428569</v>
      </c>
      <c r="O26" s="6">
        <f t="shared" si="37"/>
        <v>31.428571428571427</v>
      </c>
      <c r="AA26" s="30" t="s">
        <v>191</v>
      </c>
      <c r="AB26" s="26" t="s">
        <v>125</v>
      </c>
      <c r="AC26" s="37">
        <f>$N$225</f>
        <v>89.473684210526315</v>
      </c>
      <c r="AD26" s="37">
        <f>$O$225</f>
        <v>10.526315789473685</v>
      </c>
      <c r="AE26" s="37">
        <f t="shared" si="10"/>
        <v>78.94736842105263</v>
      </c>
      <c r="AF26" s="37"/>
      <c r="AG26" s="37"/>
      <c r="AH26" s="37"/>
      <c r="AI26" s="37">
        <f>$N$226</f>
        <v>79.591836734693871</v>
      </c>
      <c r="AJ26" s="37">
        <f>$O$226</f>
        <v>20.408163265306122</v>
      </c>
      <c r="AK26" s="37">
        <f t="shared" si="33"/>
        <v>59.183673469387749</v>
      </c>
      <c r="AL26" s="37"/>
      <c r="AM26" s="37"/>
      <c r="AN26" s="37"/>
      <c r="AO26" s="37">
        <f>$N$229</f>
        <v>21.276595744680851</v>
      </c>
      <c r="AP26" s="37">
        <f>$O$229</f>
        <v>78.723404255319153</v>
      </c>
      <c r="AQ26" s="37"/>
      <c r="AR26" s="37"/>
      <c r="AS26" s="37">
        <f>$N$230</f>
        <v>21.276595744680851</v>
      </c>
      <c r="AT26" s="37">
        <f>$O$230</f>
        <v>78.723404255319153</v>
      </c>
      <c r="AU26" s="37"/>
      <c r="AV26" s="37"/>
      <c r="AW26" s="37">
        <f>$Q$228</f>
        <v>20.408163265306122</v>
      </c>
      <c r="AX26" s="37">
        <f>$Q$229</f>
        <v>20.408163265306122</v>
      </c>
      <c r="AY26" s="37">
        <f>$Q$230</f>
        <v>59.183673469387756</v>
      </c>
    </row>
    <row r="27" spans="2:51" ht="15.75" customHeight="1">
      <c r="B27" s="2"/>
      <c r="C27" s="2" t="s">
        <v>66</v>
      </c>
      <c r="D27" s="8">
        <v>3</v>
      </c>
      <c r="E27" s="8">
        <v>7</v>
      </c>
      <c r="F27" s="8">
        <v>1.5</v>
      </c>
      <c r="G27" s="8">
        <v>2.5</v>
      </c>
      <c r="AA27" s="6" t="s">
        <v>191</v>
      </c>
      <c r="AB27" s="44" t="s">
        <v>126</v>
      </c>
      <c r="AC27" s="50">
        <f t="shared" ref="AC27:AD27" si="38">N365</f>
        <v>79.032258064516128</v>
      </c>
      <c r="AD27" s="50">
        <f t="shared" si="38"/>
        <v>20.967741935483872</v>
      </c>
      <c r="AE27" s="37">
        <f t="shared" si="10"/>
        <v>58.064516129032256</v>
      </c>
      <c r="AF27" s="51"/>
      <c r="AG27" s="51"/>
      <c r="AH27" s="51"/>
      <c r="AI27" s="50">
        <f t="shared" ref="AI27:AJ27" si="39">N366</f>
        <v>59.45945945945946</v>
      </c>
      <c r="AJ27" s="50">
        <f t="shared" si="39"/>
        <v>40.54054054054054</v>
      </c>
      <c r="AK27" s="50">
        <f t="shared" si="33"/>
        <v>18.918918918918919</v>
      </c>
      <c r="AL27" s="51"/>
      <c r="AM27" s="51"/>
      <c r="AN27" s="51"/>
      <c r="AO27" s="50">
        <f t="shared" ref="AO27:AP27" si="40">N369</f>
        <v>46.428571428571431</v>
      </c>
      <c r="AP27" s="50">
        <f t="shared" si="40"/>
        <v>53.571428571428569</v>
      </c>
      <c r="AQ27" s="51"/>
      <c r="AR27" s="51"/>
      <c r="AS27" s="50">
        <f t="shared" ref="AS27:AT27" si="41">N370</f>
        <v>53.571428571428569</v>
      </c>
      <c r="AT27" s="50">
        <f t="shared" si="41"/>
        <v>46.428571428571431</v>
      </c>
      <c r="AU27" s="51"/>
      <c r="AV27" s="51"/>
      <c r="AW27" s="50">
        <f>Q368</f>
        <v>33.333333333333329</v>
      </c>
      <c r="AX27" s="50">
        <f>Q369</f>
        <v>38.461538461538467</v>
      </c>
      <c r="AY27" s="50">
        <f>Q370</f>
        <v>28.205128205128204</v>
      </c>
    </row>
    <row r="28" spans="2:51" ht="15.75" customHeight="1">
      <c r="B28" s="2"/>
      <c r="C28" s="2" t="s">
        <v>65</v>
      </c>
      <c r="D28" s="8">
        <v>2</v>
      </c>
      <c r="E28" s="8">
        <v>0</v>
      </c>
      <c r="F28" s="8">
        <v>1</v>
      </c>
      <c r="G28" s="8">
        <v>0.5</v>
      </c>
      <c r="I28" s="7" t="s">
        <v>48</v>
      </c>
      <c r="J28" s="1" t="s">
        <v>187</v>
      </c>
      <c r="K28" s="1" t="s">
        <v>188</v>
      </c>
      <c r="M28" s="7" t="s">
        <v>48</v>
      </c>
      <c r="N28" s="1" t="s">
        <v>187</v>
      </c>
      <c r="O28" s="1" t="s">
        <v>188</v>
      </c>
      <c r="P28" s="36" t="s">
        <v>179</v>
      </c>
      <c r="Q28" s="2">
        <f>J29/(J29+J30+J31) *100</f>
        <v>37.5</v>
      </c>
      <c r="AA28" s="6" t="s">
        <v>191</v>
      </c>
      <c r="AB28" s="44" t="s">
        <v>127</v>
      </c>
      <c r="AC28" s="50">
        <f t="shared" ref="AC28:AD28" si="42">N375</f>
        <v>92.307692307692307</v>
      </c>
      <c r="AD28" s="50">
        <f t="shared" si="42"/>
        <v>7.6923076923076925</v>
      </c>
      <c r="AE28" s="37">
        <f t="shared" si="10"/>
        <v>84.615384615384613</v>
      </c>
      <c r="AF28" s="51"/>
      <c r="AG28" s="51"/>
      <c r="AH28" s="51"/>
      <c r="AI28" s="50">
        <f t="shared" ref="AI28:AJ28" si="43">N376</f>
        <v>75</v>
      </c>
      <c r="AJ28" s="50">
        <f t="shared" si="43"/>
        <v>25</v>
      </c>
      <c r="AK28" s="50">
        <f t="shared" si="33"/>
        <v>50</v>
      </c>
      <c r="AL28" s="51"/>
      <c r="AM28" s="51"/>
      <c r="AN28" s="51"/>
      <c r="AO28" s="50">
        <f t="shared" ref="AO28:AP28" si="44">N379</f>
        <v>18.181818181818183</v>
      </c>
      <c r="AP28" s="50">
        <f t="shared" si="44"/>
        <v>81.818181818181813</v>
      </c>
      <c r="AQ28" s="51"/>
      <c r="AR28" s="51"/>
      <c r="AS28" s="50">
        <f t="shared" ref="AS28:AT28" si="45">N380</f>
        <v>36.363636363636367</v>
      </c>
      <c r="AT28" s="50">
        <f t="shared" si="45"/>
        <v>63.636363636363633</v>
      </c>
      <c r="AU28" s="51"/>
      <c r="AV28" s="51"/>
      <c r="AW28" s="50">
        <f>Q378</f>
        <v>18.181818181818183</v>
      </c>
      <c r="AX28" s="50">
        <f>Q379</f>
        <v>36.363636363636367</v>
      </c>
      <c r="AY28" s="50">
        <f>Q380</f>
        <v>45.454545454545453</v>
      </c>
    </row>
    <row r="29" spans="2:51" ht="15.75" customHeight="1">
      <c r="B29" s="2"/>
      <c r="C29" s="2" t="s">
        <v>67</v>
      </c>
      <c r="D29" s="8">
        <v>2.5</v>
      </c>
      <c r="E29" s="8">
        <v>4</v>
      </c>
      <c r="F29" s="8">
        <v>0</v>
      </c>
      <c r="G29" s="8">
        <v>0</v>
      </c>
      <c r="I29" s="2" t="s">
        <v>64</v>
      </c>
      <c r="J29" s="3">
        <f>SUM(E27,G27,E30,G30)</f>
        <v>12</v>
      </c>
      <c r="K29" s="3">
        <f>SUM(E28,G28,E31,G31)</f>
        <v>13.5</v>
      </c>
      <c r="M29" s="2" t="s">
        <v>64</v>
      </c>
      <c r="N29" s="6">
        <f t="shared" ref="N29:N30" si="46">J29*100/(K29+J29)</f>
        <v>47.058823529411768</v>
      </c>
      <c r="O29" s="6">
        <f t="shared" ref="O29:O30" si="47">K29*100/(J29+K29)</f>
        <v>52.941176470588232</v>
      </c>
      <c r="P29" s="36" t="s">
        <v>180</v>
      </c>
      <c r="Q29" s="2">
        <f>J30/(J30+J31+J29) *100</f>
        <v>17.1875</v>
      </c>
      <c r="AA29" s="6" t="s">
        <v>76</v>
      </c>
      <c r="AB29" s="23" t="s">
        <v>128</v>
      </c>
      <c r="AC29" s="37">
        <f>$N$235</f>
        <v>62.068965517241381</v>
      </c>
      <c r="AD29" s="37">
        <f>$O$235</f>
        <v>37.931034482758619</v>
      </c>
      <c r="AE29" s="37">
        <f t="shared" si="10"/>
        <v>24.137931034482762</v>
      </c>
      <c r="AF29" s="37"/>
      <c r="AG29" s="37"/>
      <c r="AH29" s="37"/>
      <c r="AI29" s="37"/>
      <c r="AJ29" s="37"/>
      <c r="AK29" s="37"/>
      <c r="AL29" s="37">
        <f>$N$236</f>
        <v>57.142857142857146</v>
      </c>
      <c r="AM29" s="37">
        <f>$O$236</f>
        <v>42.857142857142854</v>
      </c>
      <c r="AN29" s="37">
        <f>AL29-AM29</f>
        <v>14.285714285714292</v>
      </c>
      <c r="AO29" s="37">
        <v>26.190476190476186</v>
      </c>
      <c r="AP29" s="37">
        <v>73.809523809523824</v>
      </c>
      <c r="AQ29" s="37"/>
      <c r="AR29" s="37"/>
      <c r="AS29" s="37"/>
      <c r="AT29" s="37"/>
      <c r="AU29" s="37">
        <f>$N$240</f>
        <v>25.862068965517238</v>
      </c>
      <c r="AV29" s="37">
        <f>$O$240</f>
        <v>74.137931034482762</v>
      </c>
      <c r="AW29" s="37">
        <f>$Q$238</f>
        <v>22.916666666666664</v>
      </c>
      <c r="AX29" s="37">
        <f>$Q$239</f>
        <v>15.625</v>
      </c>
      <c r="AY29" s="37">
        <f>$Q$240</f>
        <v>61.458333333333336</v>
      </c>
    </row>
    <row r="30" spans="2:51" ht="15.75" customHeight="1">
      <c r="B30" s="2"/>
      <c r="C30" s="2" t="s">
        <v>68</v>
      </c>
      <c r="D30" s="8">
        <v>2.5</v>
      </c>
      <c r="E30" s="8">
        <v>2</v>
      </c>
      <c r="F30" s="8">
        <v>0</v>
      </c>
      <c r="G30" s="8">
        <v>0.5</v>
      </c>
      <c r="I30" s="2" t="s">
        <v>63</v>
      </c>
      <c r="J30" s="3">
        <f>SUM(D28,F28,D30,F30)</f>
        <v>5.5</v>
      </c>
      <c r="K30" s="3">
        <f>SUM(D27,F27,D31,F31)</f>
        <v>19</v>
      </c>
      <c r="M30" s="2" t="s">
        <v>63</v>
      </c>
      <c r="N30" s="6">
        <f t="shared" si="46"/>
        <v>22.448979591836736</v>
      </c>
      <c r="O30" s="6">
        <f t="shared" si="47"/>
        <v>77.551020408163268</v>
      </c>
      <c r="P30" s="36" t="s">
        <v>181</v>
      </c>
      <c r="Q30" s="2">
        <f>J31/(J31+J29+J30) *100</f>
        <v>45.3125</v>
      </c>
      <c r="AA30" s="6" t="s">
        <v>76</v>
      </c>
      <c r="AB30" s="23" t="s">
        <v>129</v>
      </c>
      <c r="AC30" s="37">
        <f>$N$245</f>
        <v>88.52459016393442</v>
      </c>
      <c r="AD30" s="37">
        <f>$O$245</f>
        <v>11.475409836065573</v>
      </c>
      <c r="AE30" s="37">
        <f t="shared" si="10"/>
        <v>77.049180327868839</v>
      </c>
      <c r="AF30" s="37"/>
      <c r="AG30" s="37"/>
      <c r="AH30" s="37"/>
      <c r="AI30" s="37"/>
      <c r="AJ30" s="37"/>
      <c r="AK30" s="37"/>
      <c r="AL30" s="37">
        <f>$N$246</f>
        <v>79.310344827586206</v>
      </c>
      <c r="AM30" s="37">
        <f>$O$246</f>
        <v>20.689655172413794</v>
      </c>
      <c r="AN30" s="37">
        <f t="shared" ref="AN30:AN39" si="48">AL30-AM30</f>
        <v>58.620689655172413</v>
      </c>
      <c r="AO30" s="37">
        <v>12.5</v>
      </c>
      <c r="AP30" s="37">
        <v>87.5</v>
      </c>
      <c r="AQ30" s="37"/>
      <c r="AR30" s="37"/>
      <c r="AS30" s="37"/>
      <c r="AT30" s="37"/>
      <c r="AU30" s="37">
        <f>$N$250</f>
        <v>30.76923076923077</v>
      </c>
      <c r="AV30" s="37">
        <f>$O$250</f>
        <v>69.230769230769226</v>
      </c>
      <c r="AW30" s="37">
        <f>$Q$248</f>
        <v>10.76923076923077</v>
      </c>
      <c r="AX30" s="37">
        <f>$Q$249</f>
        <v>18.461538461538463</v>
      </c>
      <c r="AY30" s="37">
        <f>$Q$250</f>
        <v>70.769230769230774</v>
      </c>
    </row>
    <row r="31" spans="2:51" ht="15.75" customHeight="1">
      <c r="B31" s="2"/>
      <c r="C31" s="2" t="s">
        <v>12</v>
      </c>
      <c r="D31" s="8">
        <v>13</v>
      </c>
      <c r="E31" s="8">
        <v>12.5</v>
      </c>
      <c r="F31" s="8">
        <v>1.5</v>
      </c>
      <c r="G31" s="8">
        <v>0.5</v>
      </c>
      <c r="I31" s="2" t="s">
        <v>188</v>
      </c>
      <c r="J31" s="3">
        <f>SUM(D31,F31)</f>
        <v>14.5</v>
      </c>
      <c r="AA31" s="6" t="s">
        <v>76</v>
      </c>
      <c r="AB31" s="23" t="s">
        <v>130</v>
      </c>
      <c r="AC31" s="37">
        <f>$N$255</f>
        <v>90.196078431372541</v>
      </c>
      <c r="AD31" s="37">
        <f>$O$255</f>
        <v>9.8039215686274499</v>
      </c>
      <c r="AE31" s="37">
        <f t="shared" si="10"/>
        <v>80.392156862745097</v>
      </c>
      <c r="AF31" s="37"/>
      <c r="AG31" s="37"/>
      <c r="AH31" s="37"/>
      <c r="AI31" s="37"/>
      <c r="AJ31" s="37"/>
      <c r="AK31" s="37"/>
      <c r="AL31" s="37">
        <f>$N$256</f>
        <v>81.967213114754102</v>
      </c>
      <c r="AM31" s="37">
        <f>$O$256</f>
        <v>18.032786885245894</v>
      </c>
      <c r="AN31" s="37">
        <f t="shared" si="48"/>
        <v>63.934426229508205</v>
      </c>
      <c r="AO31" s="37">
        <v>24.999999999999993</v>
      </c>
      <c r="AP31" s="37">
        <v>75</v>
      </c>
      <c r="AQ31" s="37"/>
      <c r="AR31" s="37"/>
      <c r="AS31" s="37"/>
      <c r="AT31" s="37"/>
      <c r="AU31" s="37">
        <f>$N$260</f>
        <v>20.754716981132074</v>
      </c>
      <c r="AV31" s="37">
        <f>$O$260</f>
        <v>79.245283018867923</v>
      </c>
      <c r="AW31" s="37">
        <f>$Q$258</f>
        <v>16.949152542372879</v>
      </c>
      <c r="AX31" s="37">
        <f>$Q$259</f>
        <v>18.64406779661017</v>
      </c>
      <c r="AY31" s="37">
        <f>$Q$260</f>
        <v>64.406779661016941</v>
      </c>
    </row>
    <row r="32" spans="2:51" ht="15.75" customHeight="1">
      <c r="AA32" s="6" t="s">
        <v>76</v>
      </c>
      <c r="AB32" s="23" t="s">
        <v>131</v>
      </c>
      <c r="AC32" s="37">
        <f>$N$265</f>
        <v>63.636363636363633</v>
      </c>
      <c r="AD32" s="37">
        <f>$O$265</f>
        <v>36.363636363636367</v>
      </c>
      <c r="AE32" s="37">
        <f t="shared" si="10"/>
        <v>27.272727272727266</v>
      </c>
      <c r="AF32" s="37"/>
      <c r="AG32" s="37"/>
      <c r="AH32" s="37"/>
      <c r="AI32" s="37"/>
      <c r="AJ32" s="37"/>
      <c r="AK32" s="37"/>
      <c r="AL32" s="37">
        <f>$N$266</f>
        <v>45.454545454545453</v>
      </c>
      <c r="AM32" s="37">
        <f>$O$266</f>
        <v>54.545454545454547</v>
      </c>
      <c r="AN32" s="37">
        <f t="shared" si="48"/>
        <v>-9.0909090909090935</v>
      </c>
      <c r="AO32" s="37">
        <v>37.5</v>
      </c>
      <c r="AP32" s="37">
        <v>62.5</v>
      </c>
      <c r="AQ32" s="37"/>
      <c r="AR32" s="37"/>
      <c r="AS32" s="37"/>
      <c r="AT32" s="37"/>
      <c r="AU32" s="37">
        <f>$N$270</f>
        <v>44.444444444444443</v>
      </c>
      <c r="AV32" s="37">
        <f>$O$270</f>
        <v>55.555555555555557</v>
      </c>
      <c r="AW32" s="37">
        <f>$Q$268</f>
        <v>30.76923076923077</v>
      </c>
      <c r="AX32" s="37">
        <f>$Q$269</f>
        <v>30.76923076923077</v>
      </c>
      <c r="AY32" s="37">
        <f>$Q$270</f>
        <v>38.461538461538467</v>
      </c>
    </row>
    <row r="33" spans="2:51" ht="15.75" customHeight="1">
      <c r="B33" s="1"/>
      <c r="C33" s="1"/>
      <c r="D33" s="1" t="s">
        <v>0</v>
      </c>
      <c r="E33" s="1"/>
      <c r="F33" s="1" t="s">
        <v>1</v>
      </c>
      <c r="G33" s="1"/>
      <c r="AA33" s="6" t="s">
        <v>76</v>
      </c>
      <c r="AB33" s="23" t="s">
        <v>132</v>
      </c>
      <c r="AC33" s="37">
        <f>$N$275</f>
        <v>82.051282051282058</v>
      </c>
      <c r="AD33" s="37">
        <f>$O$275</f>
        <v>17.948717948717949</v>
      </c>
      <c r="AE33" s="37">
        <f t="shared" si="10"/>
        <v>64.102564102564116</v>
      </c>
      <c r="AF33" s="37"/>
      <c r="AG33" s="37"/>
      <c r="AH33" s="37"/>
      <c r="AI33" s="37"/>
      <c r="AJ33" s="37"/>
      <c r="AK33" s="37"/>
      <c r="AL33" s="37">
        <f>$N$276</f>
        <v>69.491525423728817</v>
      </c>
      <c r="AM33" s="37">
        <f>$O$276</f>
        <v>30.50847457627119</v>
      </c>
      <c r="AN33" s="37">
        <f t="shared" si="48"/>
        <v>38.983050847457626</v>
      </c>
      <c r="AO33" s="37">
        <v>13.207547169811319</v>
      </c>
      <c r="AP33" s="37">
        <v>86.79245283018868</v>
      </c>
      <c r="AQ33" s="37"/>
      <c r="AR33" s="37"/>
      <c r="AS33" s="37"/>
      <c r="AT33" s="37"/>
      <c r="AU33" s="37">
        <f>$N$280</f>
        <v>32.72727272727272</v>
      </c>
      <c r="AV33" s="37">
        <f>$O$280</f>
        <v>67.272727272727266</v>
      </c>
      <c r="AW33" s="37">
        <f>$Q$278</f>
        <v>12.280701754385962</v>
      </c>
      <c r="AX33" s="37">
        <f>$Q$279</f>
        <v>31.578947368421051</v>
      </c>
      <c r="AY33" s="37">
        <f>$Q$280</f>
        <v>56.140350877192994</v>
      </c>
    </row>
    <row r="34" spans="2:51" ht="15.75" customHeight="1">
      <c r="B34" s="1" t="s">
        <v>2</v>
      </c>
      <c r="C34" s="1"/>
      <c r="D34" s="1" t="s">
        <v>3</v>
      </c>
      <c r="E34" s="1" t="s">
        <v>4</v>
      </c>
      <c r="F34" s="1" t="s">
        <v>3</v>
      </c>
      <c r="G34" s="1" t="s">
        <v>4</v>
      </c>
      <c r="I34" s="9" t="s">
        <v>5</v>
      </c>
      <c r="J34" s="1" t="s">
        <v>185</v>
      </c>
      <c r="K34" s="1" t="s">
        <v>12</v>
      </c>
      <c r="M34" s="9" t="s">
        <v>5</v>
      </c>
      <c r="N34" s="1" t="s">
        <v>185</v>
      </c>
      <c r="O34" s="1" t="s">
        <v>12</v>
      </c>
      <c r="AA34" s="6" t="s">
        <v>76</v>
      </c>
      <c r="AB34" s="23" t="s">
        <v>133</v>
      </c>
      <c r="AC34" s="37">
        <f>$N$285</f>
        <v>81.818181818181813</v>
      </c>
      <c r="AD34" s="37">
        <f>$O$285</f>
        <v>18.181818181818183</v>
      </c>
      <c r="AE34" s="37">
        <f t="shared" si="10"/>
        <v>63.636363636363626</v>
      </c>
      <c r="AF34" s="37"/>
      <c r="AG34" s="37"/>
      <c r="AH34" s="37"/>
      <c r="AI34" s="37"/>
      <c r="AJ34" s="37"/>
      <c r="AK34" s="37"/>
      <c r="AL34" s="37">
        <f>$N$286</f>
        <v>85.365853658536579</v>
      </c>
      <c r="AM34" s="37">
        <f>$O$286</f>
        <v>14.634146341463415</v>
      </c>
      <c r="AN34" s="37">
        <f t="shared" si="48"/>
        <v>70.731707317073159</v>
      </c>
      <c r="AO34" s="37">
        <v>8.695652173913043</v>
      </c>
      <c r="AP34" s="37">
        <v>91.304347826086953</v>
      </c>
      <c r="AQ34" s="37"/>
      <c r="AR34" s="37"/>
      <c r="AS34" s="37"/>
      <c r="AT34" s="37"/>
      <c r="AU34" s="37">
        <f>$N$290</f>
        <v>28.571428571428573</v>
      </c>
      <c r="AV34" s="37">
        <f>$O$290</f>
        <v>71.428571428571431</v>
      </c>
      <c r="AW34" s="37">
        <f>$Q$288</f>
        <v>7.6923076923076925</v>
      </c>
      <c r="AX34" s="37">
        <f>$Q$289</f>
        <v>23.076923076923077</v>
      </c>
      <c r="AY34" s="37">
        <f>$Q$290</f>
        <v>69.230769230769226</v>
      </c>
    </row>
    <row r="35" spans="2:51" ht="15.75" customHeight="1">
      <c r="B35" s="9" t="s">
        <v>5</v>
      </c>
      <c r="C35" s="2" t="s">
        <v>64</v>
      </c>
      <c r="D35" s="8">
        <v>12.5</v>
      </c>
      <c r="E35" s="8">
        <v>19</v>
      </c>
      <c r="F35" s="8">
        <v>7.5</v>
      </c>
      <c r="G35" s="8">
        <v>5</v>
      </c>
      <c r="I35" s="2" t="s">
        <v>64</v>
      </c>
      <c r="J35" s="3">
        <f>SUM(D35,F35,D39,F39)</f>
        <v>21.5</v>
      </c>
      <c r="K35" s="3">
        <f>SUM(D37,F37,D40,F40)</f>
        <v>9.5</v>
      </c>
      <c r="M35" s="2" t="s">
        <v>64</v>
      </c>
      <c r="N35" s="6">
        <f t="shared" ref="N35:N36" si="49">J35*100/(K35+J35)</f>
        <v>69.354838709677423</v>
      </c>
      <c r="O35" s="6">
        <f t="shared" ref="O35:O36" si="50">K35*100/(J35+K35)</f>
        <v>30.64516129032258</v>
      </c>
      <c r="AA35" s="6" t="s">
        <v>76</v>
      </c>
      <c r="AB35" s="29" t="s">
        <v>134</v>
      </c>
      <c r="AC35" s="37">
        <f>$N$295</f>
        <v>79.74683544303798</v>
      </c>
      <c r="AD35" s="37">
        <f>$O$295</f>
        <v>20.253164556962027</v>
      </c>
      <c r="AE35" s="37">
        <f t="shared" si="10"/>
        <v>59.493670886075954</v>
      </c>
      <c r="AF35" s="37"/>
      <c r="AG35" s="37"/>
      <c r="AH35" s="37"/>
      <c r="AI35" s="37"/>
      <c r="AJ35" s="37"/>
      <c r="AK35" s="37"/>
      <c r="AL35" s="37">
        <f>$N$296</f>
        <v>57.142857142857146</v>
      </c>
      <c r="AM35" s="37">
        <f>$O$296</f>
        <v>42.857142857142854</v>
      </c>
      <c r="AN35" s="37">
        <f t="shared" si="48"/>
        <v>14.285714285714292</v>
      </c>
      <c r="AO35" s="37">
        <v>41.025641025641029</v>
      </c>
      <c r="AP35" s="37">
        <v>58.974358974358971</v>
      </c>
      <c r="AQ35" s="37"/>
      <c r="AR35" s="37"/>
      <c r="AS35" s="37"/>
      <c r="AT35" s="37"/>
      <c r="AU35" s="37">
        <f>$N$300</f>
        <v>23.076923076923077</v>
      </c>
      <c r="AV35" s="37">
        <f>$O$300</f>
        <v>76.92307692307692</v>
      </c>
      <c r="AW35" s="37">
        <f>$Q$298</f>
        <v>37.209302325581397</v>
      </c>
      <c r="AX35" s="37">
        <f>$Q$299</f>
        <v>20.930232558139537</v>
      </c>
      <c r="AY35" s="37">
        <f>$Q$300</f>
        <v>41.860465116279073</v>
      </c>
    </row>
    <row r="36" spans="2:51" ht="15.75" customHeight="1">
      <c r="B36" s="2"/>
      <c r="C36" s="2" t="s">
        <v>63</v>
      </c>
      <c r="D36" s="8">
        <v>3</v>
      </c>
      <c r="E36" s="8">
        <v>1.5</v>
      </c>
      <c r="F36" s="8">
        <v>0.5</v>
      </c>
      <c r="G36" s="8">
        <v>0</v>
      </c>
      <c r="I36" s="2" t="s">
        <v>63</v>
      </c>
      <c r="J36" s="3">
        <f>SUM(D36,F36,D39,F39)</f>
        <v>5</v>
      </c>
      <c r="K36" s="3">
        <f>SUM(D38,F38,D40,F40)</f>
        <v>4.5</v>
      </c>
      <c r="M36" s="2" t="s">
        <v>63</v>
      </c>
      <c r="N36" s="6">
        <f t="shared" si="49"/>
        <v>52.631578947368418</v>
      </c>
      <c r="O36" s="6">
        <f t="shared" si="50"/>
        <v>47.368421052631582</v>
      </c>
      <c r="AA36" s="6" t="s">
        <v>76</v>
      </c>
      <c r="AB36" s="29" t="s">
        <v>135</v>
      </c>
      <c r="AC36" s="37">
        <f>$N$305</f>
        <v>84.347826086956516</v>
      </c>
      <c r="AD36" s="37">
        <f>$O$305</f>
        <v>15.652173913043478</v>
      </c>
      <c r="AE36" s="37">
        <f t="shared" si="10"/>
        <v>68.695652173913032</v>
      </c>
      <c r="AF36" s="37"/>
      <c r="AG36" s="37"/>
      <c r="AH36" s="37"/>
      <c r="AI36" s="37"/>
      <c r="AJ36" s="37"/>
      <c r="AK36" s="37"/>
      <c r="AL36" s="37">
        <f>$N$306</f>
        <v>58.823529411764703</v>
      </c>
      <c r="AM36" s="37">
        <f>$O$306</f>
        <v>41.176470588235297</v>
      </c>
      <c r="AN36" s="37">
        <f t="shared" si="48"/>
        <v>17.647058823529406</v>
      </c>
      <c r="AO36" s="37">
        <v>34.615384615384613</v>
      </c>
      <c r="AP36" s="37">
        <v>65.384615384615387</v>
      </c>
      <c r="AQ36" s="37"/>
      <c r="AR36" s="37"/>
      <c r="AS36" s="37"/>
      <c r="AT36" s="37"/>
      <c r="AU36" s="37">
        <f>$N$310</f>
        <v>13.461538461538462</v>
      </c>
      <c r="AV36" s="37">
        <f>$O$310</f>
        <v>86.538461538461533</v>
      </c>
      <c r="AW36" s="37">
        <f>$Q$308</f>
        <v>31.03448275862069</v>
      </c>
      <c r="AX36" s="37">
        <f>$Q$309</f>
        <v>12.068965517241379</v>
      </c>
      <c r="AY36" s="37">
        <f>$Q$310</f>
        <v>56.896551724137936</v>
      </c>
    </row>
    <row r="37" spans="2:51" ht="15.75" customHeight="1">
      <c r="B37" s="2"/>
      <c r="C37" s="2" t="s">
        <v>66</v>
      </c>
      <c r="D37" s="8">
        <v>7</v>
      </c>
      <c r="E37" s="8">
        <v>8.5</v>
      </c>
      <c r="F37" s="8">
        <v>0.5</v>
      </c>
      <c r="G37" s="8">
        <v>0.5</v>
      </c>
      <c r="AA37" s="6" t="s">
        <v>76</v>
      </c>
      <c r="AB37" s="29" t="s">
        <v>136</v>
      </c>
      <c r="AC37" s="37">
        <f>$N$315</f>
        <v>89.010989010989007</v>
      </c>
      <c r="AD37" s="37">
        <f>$O$315</f>
        <v>10.989010989010989</v>
      </c>
      <c r="AE37" s="37">
        <f t="shared" si="10"/>
        <v>78.021978021978015</v>
      </c>
      <c r="AF37" s="37"/>
      <c r="AG37" s="37"/>
      <c r="AH37" s="37"/>
      <c r="AI37" s="37"/>
      <c r="AJ37" s="37"/>
      <c r="AK37" s="37"/>
      <c r="AL37" s="37">
        <f>$N$316</f>
        <v>80</v>
      </c>
      <c r="AM37" s="37">
        <f>$O$316</f>
        <v>20</v>
      </c>
      <c r="AN37" s="37">
        <f t="shared" si="48"/>
        <v>60</v>
      </c>
      <c r="AO37" s="37">
        <v>23.80952380952381</v>
      </c>
      <c r="AP37" s="37">
        <v>76.19047619047619</v>
      </c>
      <c r="AQ37" s="37"/>
      <c r="AR37" s="37"/>
      <c r="AS37" s="37"/>
      <c r="AT37" s="37"/>
      <c r="AU37" s="37">
        <f>$N$320</f>
        <v>9.5238095238095237</v>
      </c>
      <c r="AV37" s="37">
        <f>$O$320</f>
        <v>90.476190476190482</v>
      </c>
      <c r="AW37" s="37">
        <f>$Q$318</f>
        <v>22.222222222222221</v>
      </c>
      <c r="AX37" s="37">
        <f>$Q$319</f>
        <v>8.8888888888888893</v>
      </c>
      <c r="AY37" s="37">
        <f>$Q$320</f>
        <v>68.888888888888886</v>
      </c>
    </row>
    <row r="38" spans="2:51" ht="15.75" customHeight="1">
      <c r="B38" s="2"/>
      <c r="C38" s="2" t="s">
        <v>65</v>
      </c>
      <c r="D38" s="8">
        <v>2.5</v>
      </c>
      <c r="E38" s="8">
        <v>0</v>
      </c>
      <c r="F38" s="8">
        <v>0</v>
      </c>
      <c r="G38" s="8">
        <v>0</v>
      </c>
      <c r="I38" s="9" t="s">
        <v>5</v>
      </c>
      <c r="J38" s="1" t="s">
        <v>187</v>
      </c>
      <c r="K38" s="1" t="s">
        <v>188</v>
      </c>
      <c r="M38" s="9" t="s">
        <v>5</v>
      </c>
      <c r="N38" s="1" t="s">
        <v>187</v>
      </c>
      <c r="O38" s="1" t="s">
        <v>188</v>
      </c>
      <c r="P38" s="36" t="s">
        <v>179</v>
      </c>
      <c r="Q38" s="2">
        <f>J39/(J39+J40+J41) *100</f>
        <v>31.147540983606557</v>
      </c>
      <c r="AA38" s="6" t="s">
        <v>76</v>
      </c>
      <c r="AB38" s="26" t="s">
        <v>137</v>
      </c>
      <c r="AC38" s="37">
        <f>$N$325</f>
        <v>78.125</v>
      </c>
      <c r="AD38" s="37">
        <f>$O$325</f>
        <v>21.875</v>
      </c>
      <c r="AE38" s="37">
        <f t="shared" si="10"/>
        <v>56.25</v>
      </c>
      <c r="AF38" s="37"/>
      <c r="AG38" s="37"/>
      <c r="AH38" s="37"/>
      <c r="AI38" s="37"/>
      <c r="AJ38" s="37"/>
      <c r="AK38" s="37"/>
      <c r="AL38" s="37">
        <f>$N$326</f>
        <v>56.25</v>
      </c>
      <c r="AM38" s="37">
        <f>$O$326</f>
        <v>43.75</v>
      </c>
      <c r="AN38" s="37">
        <f t="shared" si="48"/>
        <v>12.5</v>
      </c>
      <c r="AO38" s="37">
        <v>14.583333333333334</v>
      </c>
      <c r="AP38" s="37">
        <v>85.416666666666671</v>
      </c>
      <c r="AQ38" s="37"/>
      <c r="AR38" s="37"/>
      <c r="AS38" s="37"/>
      <c r="AT38" s="37"/>
      <c r="AU38" s="37">
        <f>$N$330</f>
        <v>29.166666666666668</v>
      </c>
      <c r="AV38" s="37">
        <f>$O$330</f>
        <v>70.833333333333329</v>
      </c>
      <c r="AW38" s="37">
        <f>$Q$328</f>
        <v>14.285714285714285</v>
      </c>
      <c r="AX38" s="37">
        <f>$Q$329</f>
        <v>28.571428571428569</v>
      </c>
      <c r="AY38" s="37">
        <f>$Q$330</f>
        <v>57.142857142857139</v>
      </c>
    </row>
    <row r="39" spans="2:51" ht="15.75" customHeight="1">
      <c r="B39" s="2"/>
      <c r="C39" s="2" t="s">
        <v>67</v>
      </c>
      <c r="D39" s="8">
        <v>1.5</v>
      </c>
      <c r="E39" s="8">
        <v>0.5</v>
      </c>
      <c r="F39" s="8">
        <v>0</v>
      </c>
      <c r="G39" s="8">
        <v>0</v>
      </c>
      <c r="I39" s="2" t="s">
        <v>64</v>
      </c>
      <c r="J39" s="3">
        <f>SUM(D37,F37,D40,F40)</f>
        <v>9.5</v>
      </c>
      <c r="K39" s="3">
        <f>SUM(D38,F38,D41,F41)</f>
        <v>19</v>
      </c>
      <c r="M39" s="2" t="s">
        <v>64</v>
      </c>
      <c r="N39" s="2">
        <f t="shared" ref="N39:N40" si="51">J39*100/(K39+J39)</f>
        <v>33.333333333333336</v>
      </c>
      <c r="O39" s="2">
        <f t="shared" ref="O39:O40" si="52">K39*100/(J39+K39)</f>
        <v>66.666666666666671</v>
      </c>
      <c r="P39" s="36" t="s">
        <v>180</v>
      </c>
      <c r="Q39" s="2">
        <f>J40/(J40+J41+J39) *100</f>
        <v>14.754098360655737</v>
      </c>
      <c r="AA39" s="30" t="s">
        <v>76</v>
      </c>
      <c r="AB39" s="26" t="s">
        <v>138</v>
      </c>
      <c r="AC39" s="37">
        <f>$N$335</f>
        <v>71.428571428571431</v>
      </c>
      <c r="AD39" s="37">
        <f>$O$335</f>
        <v>28.571428571428573</v>
      </c>
      <c r="AE39" s="37">
        <f t="shared" si="10"/>
        <v>42.857142857142861</v>
      </c>
      <c r="AF39" s="37"/>
      <c r="AG39" s="37"/>
      <c r="AH39" s="37"/>
      <c r="AI39" s="37"/>
      <c r="AJ39" s="37"/>
      <c r="AK39" s="37"/>
      <c r="AL39" s="37">
        <f>$N$336</f>
        <v>74.285714285714292</v>
      </c>
      <c r="AM39" s="37">
        <f>$O$336</f>
        <v>25.714285714285715</v>
      </c>
      <c r="AN39" s="37">
        <f t="shared" si="48"/>
        <v>48.571428571428577</v>
      </c>
      <c r="AO39" s="37">
        <v>49.056603773584904</v>
      </c>
      <c r="AP39" s="37">
        <v>50.943396226415096</v>
      </c>
      <c r="AQ39" s="37"/>
      <c r="AR39" s="37"/>
      <c r="AS39" s="37"/>
      <c r="AT39" s="37"/>
      <c r="AU39" s="37">
        <f>$N$340</f>
        <v>16.981132075471699</v>
      </c>
      <c r="AV39" s="37">
        <f>$O$340</f>
        <v>83.018867924528308</v>
      </c>
      <c r="AW39" s="37">
        <f>$Q$338</f>
        <v>42.857142857142854</v>
      </c>
      <c r="AX39" s="37">
        <f>$Q$339</f>
        <v>16.071428571428573</v>
      </c>
      <c r="AY39" s="37">
        <f>$Q$340</f>
        <v>41.071428571428569</v>
      </c>
    </row>
    <row r="40" spans="2:51" ht="15.75" customHeight="1">
      <c r="B40" s="2"/>
      <c r="C40" s="2" t="s">
        <v>68</v>
      </c>
      <c r="D40" s="8">
        <v>1</v>
      </c>
      <c r="E40" s="8">
        <v>0</v>
      </c>
      <c r="F40" s="8">
        <v>1</v>
      </c>
      <c r="G40" s="8">
        <v>0</v>
      </c>
      <c r="I40" s="2" t="s">
        <v>63</v>
      </c>
      <c r="J40" s="3">
        <f>SUM(D38,F38,D40,F40)</f>
        <v>4.5</v>
      </c>
      <c r="K40" s="3">
        <f>SUM(D37,F37,D41,F41)</f>
        <v>24</v>
      </c>
      <c r="M40" s="2" t="s">
        <v>63</v>
      </c>
      <c r="N40" s="2">
        <f t="shared" si="51"/>
        <v>15.789473684210526</v>
      </c>
      <c r="O40" s="2">
        <f t="shared" si="52"/>
        <v>84.21052631578948</v>
      </c>
      <c r="P40" s="36" t="s">
        <v>181</v>
      </c>
      <c r="Q40" s="2">
        <f>J41/(J41+J39+J40) *100</f>
        <v>54.098360655737707</v>
      </c>
    </row>
    <row r="41" spans="2:51" ht="15.75" customHeight="1">
      <c r="B41" s="2"/>
      <c r="C41" s="2" t="s">
        <v>12</v>
      </c>
      <c r="D41" s="8">
        <v>16</v>
      </c>
      <c r="E41" s="8">
        <v>14.5</v>
      </c>
      <c r="F41" s="8">
        <v>0.5</v>
      </c>
      <c r="G41" s="8">
        <v>1.5</v>
      </c>
      <c r="I41" s="2" t="s">
        <v>188</v>
      </c>
      <c r="J41" s="3">
        <f>SUM(D41,F41)</f>
        <v>16.5</v>
      </c>
    </row>
    <row r="42" spans="2:51" ht="15.75" customHeight="1"/>
    <row r="43" spans="2:51" ht="15.75" customHeight="1">
      <c r="B43" s="1"/>
      <c r="C43" s="1"/>
      <c r="D43" s="1" t="s">
        <v>0</v>
      </c>
      <c r="E43" s="1"/>
      <c r="F43" s="1" t="s">
        <v>1</v>
      </c>
      <c r="G43" s="1"/>
    </row>
    <row r="44" spans="2:51" ht="15.75" customHeight="1">
      <c r="B44" s="1" t="s">
        <v>2</v>
      </c>
      <c r="C44" s="1"/>
      <c r="D44" s="1" t="s">
        <v>3</v>
      </c>
      <c r="E44" s="1" t="s">
        <v>4</v>
      </c>
      <c r="F44" s="1" t="s">
        <v>3</v>
      </c>
      <c r="G44" s="1" t="s">
        <v>4</v>
      </c>
      <c r="I44" s="9" t="s">
        <v>46</v>
      </c>
      <c r="J44" s="1" t="s">
        <v>185</v>
      </c>
      <c r="K44" s="1" t="s">
        <v>12</v>
      </c>
      <c r="M44" s="9" t="s">
        <v>46</v>
      </c>
      <c r="N44" s="1" t="s">
        <v>185</v>
      </c>
      <c r="O44" s="1" t="s">
        <v>12</v>
      </c>
    </row>
    <row r="45" spans="2:51" ht="15.75" customHeight="1">
      <c r="B45" s="9" t="s">
        <v>46</v>
      </c>
      <c r="C45" s="2" t="s">
        <v>64</v>
      </c>
      <c r="D45" s="8">
        <v>21</v>
      </c>
      <c r="E45" s="8">
        <v>20.666666666666668</v>
      </c>
      <c r="F45" s="8">
        <v>3.3333333333333335</v>
      </c>
      <c r="G45" s="8">
        <v>3.6666666666666665</v>
      </c>
      <c r="I45" s="2" t="s">
        <v>64</v>
      </c>
      <c r="J45" s="3">
        <f>SUM(D45,F45,D49,F49)</f>
        <v>25</v>
      </c>
      <c r="K45" s="3">
        <f>SUM(D47,F47,D50,F50)</f>
        <v>6.333333333333333</v>
      </c>
      <c r="M45" s="2" t="s">
        <v>64</v>
      </c>
      <c r="N45" s="6">
        <f t="shared" ref="N45:N46" si="53">J45*100/(K45+J45)</f>
        <v>79.787234042553195</v>
      </c>
      <c r="O45" s="6">
        <f t="shared" ref="O45:O46" si="54">K45*100/(J45+K45)</f>
        <v>20.212765957446805</v>
      </c>
    </row>
    <row r="46" spans="2:51" ht="15.75" customHeight="1">
      <c r="B46" s="2"/>
      <c r="C46" s="2" t="s">
        <v>63</v>
      </c>
      <c r="D46" s="8">
        <v>0.66666666666666652</v>
      </c>
      <c r="E46" s="8">
        <v>0.33333333333333343</v>
      </c>
      <c r="F46" s="8">
        <v>0</v>
      </c>
      <c r="G46" s="8">
        <v>0</v>
      </c>
      <c r="I46" s="2" t="s">
        <v>63</v>
      </c>
      <c r="J46" s="3">
        <f>SUM(D46,F46,D49,F49)</f>
        <v>1.3333333333333333</v>
      </c>
      <c r="K46" s="3">
        <f>SUM(D48,F48,D50,F50)</f>
        <v>1.6666666666666667</v>
      </c>
      <c r="M46" s="2" t="s">
        <v>63</v>
      </c>
      <c r="N46" s="6">
        <f t="shared" si="53"/>
        <v>44.444444444444436</v>
      </c>
      <c r="O46" s="6">
        <f t="shared" si="54"/>
        <v>55.555555555555564</v>
      </c>
    </row>
    <row r="47" spans="2:51" ht="15.75" customHeight="1">
      <c r="B47" s="2"/>
      <c r="C47" s="2" t="s">
        <v>66</v>
      </c>
      <c r="D47" s="8">
        <v>6</v>
      </c>
      <c r="E47" s="8">
        <v>7</v>
      </c>
      <c r="F47" s="8">
        <v>0</v>
      </c>
      <c r="G47" s="8">
        <v>0.33333333333333331</v>
      </c>
    </row>
    <row r="48" spans="2:51" ht="15.75" customHeight="1">
      <c r="B48" s="2"/>
      <c r="C48" s="2" t="s">
        <v>65</v>
      </c>
      <c r="D48" s="8">
        <v>1.3333333333333335</v>
      </c>
      <c r="E48" s="8">
        <v>0.33333333333333331</v>
      </c>
      <c r="F48" s="8">
        <v>0</v>
      </c>
      <c r="G48" s="8">
        <v>0.33333333333333331</v>
      </c>
      <c r="I48" s="9" t="s">
        <v>46</v>
      </c>
      <c r="J48" s="1" t="s">
        <v>187</v>
      </c>
      <c r="K48" s="1" t="s">
        <v>188</v>
      </c>
      <c r="M48" s="9" t="s">
        <v>46</v>
      </c>
      <c r="N48" s="1" t="s">
        <v>187</v>
      </c>
      <c r="O48" s="1" t="s">
        <v>188</v>
      </c>
      <c r="P48" s="36" t="s">
        <v>179</v>
      </c>
      <c r="Q48" s="2">
        <f>J49/(J49+J50+J51) *100</f>
        <v>23.75</v>
      </c>
    </row>
    <row r="49" spans="2:17" ht="15.75" customHeight="1">
      <c r="B49" s="2"/>
      <c r="C49" s="2" t="s">
        <v>67</v>
      </c>
      <c r="D49" s="8">
        <v>0.66666666666666674</v>
      </c>
      <c r="E49" s="8">
        <v>0.33333333333333331</v>
      </c>
      <c r="F49" s="8">
        <v>0</v>
      </c>
      <c r="G49" s="8">
        <v>0</v>
      </c>
      <c r="I49" s="2" t="s">
        <v>64</v>
      </c>
      <c r="J49" s="3">
        <f>SUM(D47,F47,D50,F50)</f>
        <v>6.333333333333333</v>
      </c>
      <c r="K49" s="3">
        <f>SUM(D48,F48,D51,F51)</f>
        <v>20</v>
      </c>
      <c r="M49" s="2" t="s">
        <v>64</v>
      </c>
      <c r="N49" s="6">
        <f t="shared" ref="N49:N50" si="55">J49*100/(K49+J49)</f>
        <v>24.050632911392402</v>
      </c>
      <c r="O49" s="6">
        <f t="shared" ref="O49:O50" si="56">K49*100/(J49+K49)</f>
        <v>75.949367088607602</v>
      </c>
      <c r="P49" s="36" t="s">
        <v>180</v>
      </c>
      <c r="Q49" s="2">
        <f>J50/(J50+J51+J49) *100</f>
        <v>6.25</v>
      </c>
    </row>
    <row r="50" spans="2:17" ht="15.75" customHeight="1">
      <c r="B50" s="2"/>
      <c r="C50" s="2" t="s">
        <v>68</v>
      </c>
      <c r="D50" s="8">
        <v>0.33333333333333331</v>
      </c>
      <c r="E50" s="8">
        <v>0</v>
      </c>
      <c r="F50" s="8">
        <v>0</v>
      </c>
      <c r="G50" s="8">
        <v>0</v>
      </c>
      <c r="I50" s="2" t="s">
        <v>63</v>
      </c>
      <c r="J50" s="3">
        <f>SUM(D48,F48,D50,F50)</f>
        <v>1.6666666666666667</v>
      </c>
      <c r="K50" s="3">
        <f>SUM(D47,F47,D51,F51)</f>
        <v>24.666666666666668</v>
      </c>
      <c r="M50" s="2" t="s">
        <v>63</v>
      </c>
      <c r="N50" s="6">
        <f t="shared" si="55"/>
        <v>6.3291139240506329</v>
      </c>
      <c r="O50" s="6">
        <f t="shared" si="56"/>
        <v>93.670886075949369</v>
      </c>
      <c r="P50" s="36" t="s">
        <v>181</v>
      </c>
      <c r="Q50" s="2">
        <f>J51/(J51+J49+J50) *100</f>
        <v>70</v>
      </c>
    </row>
    <row r="51" spans="2:17" ht="15.75" customHeight="1">
      <c r="B51" s="2"/>
      <c r="C51" s="2" t="s">
        <v>12</v>
      </c>
      <c r="D51" s="8">
        <v>14.666666666666668</v>
      </c>
      <c r="E51" s="8">
        <v>17.666666666666668</v>
      </c>
      <c r="F51" s="8">
        <v>4</v>
      </c>
      <c r="G51" s="8">
        <v>1.9999999999999998</v>
      </c>
      <c r="I51" s="2" t="s">
        <v>188</v>
      </c>
      <c r="J51" s="3">
        <f>SUM(D51,F51)</f>
        <v>18.666666666666668</v>
      </c>
    </row>
    <row r="52" spans="2:17" ht="15.75" customHeight="1"/>
    <row r="53" spans="2:17" ht="15.75" customHeight="1">
      <c r="B53" s="1"/>
      <c r="C53" s="1"/>
      <c r="D53" s="1" t="s">
        <v>0</v>
      </c>
      <c r="E53" s="1"/>
      <c r="F53" s="1" t="s">
        <v>1</v>
      </c>
      <c r="G53" s="1"/>
    </row>
    <row r="54" spans="2:17" ht="15.75" customHeight="1">
      <c r="B54" s="1" t="s">
        <v>2</v>
      </c>
      <c r="C54" s="1"/>
      <c r="D54" s="1" t="s">
        <v>3</v>
      </c>
      <c r="E54" s="1" t="s">
        <v>4</v>
      </c>
      <c r="F54" s="1" t="s">
        <v>3</v>
      </c>
      <c r="G54" s="1" t="s">
        <v>4</v>
      </c>
      <c r="I54" s="9" t="s">
        <v>49</v>
      </c>
      <c r="J54" s="1" t="s">
        <v>185</v>
      </c>
      <c r="K54" s="1" t="s">
        <v>12</v>
      </c>
      <c r="M54" s="9" t="s">
        <v>49</v>
      </c>
      <c r="N54" s="1" t="s">
        <v>185</v>
      </c>
      <c r="O54" s="1" t="s">
        <v>12</v>
      </c>
    </row>
    <row r="55" spans="2:17" ht="15.75" customHeight="1">
      <c r="B55" s="9" t="s">
        <v>49</v>
      </c>
      <c r="C55" s="2" t="s">
        <v>64</v>
      </c>
      <c r="D55" s="8">
        <v>8</v>
      </c>
      <c r="E55" s="8">
        <v>6</v>
      </c>
      <c r="F55" s="8">
        <v>5</v>
      </c>
      <c r="G55" s="8">
        <v>5.5</v>
      </c>
      <c r="I55" s="2" t="s">
        <v>64</v>
      </c>
      <c r="J55" s="3">
        <f>SUM(D55,F55,D59,F59)</f>
        <v>14</v>
      </c>
      <c r="K55" s="3">
        <f>SUM(D57,F57,D60,F60)</f>
        <v>6</v>
      </c>
      <c r="M55" s="2" t="s">
        <v>64</v>
      </c>
      <c r="N55" s="6">
        <f t="shared" ref="N55:N56" si="57">J55*100/(K55+J55)</f>
        <v>70</v>
      </c>
      <c r="O55" s="6">
        <f t="shared" ref="O55:O56" si="58">K55*100/(J55+K55)</f>
        <v>30</v>
      </c>
    </row>
    <row r="56" spans="2:17" ht="15.75" customHeight="1">
      <c r="B56" s="2"/>
      <c r="C56" s="2" t="s">
        <v>63</v>
      </c>
      <c r="D56" s="8">
        <v>4.5</v>
      </c>
      <c r="E56" s="8">
        <v>0</v>
      </c>
      <c r="F56" s="8">
        <v>1.5</v>
      </c>
      <c r="G56" s="8">
        <v>0</v>
      </c>
      <c r="I56" s="2" t="s">
        <v>63</v>
      </c>
      <c r="J56" s="3">
        <f>SUM(D56,F56,D59,F59)</f>
        <v>7</v>
      </c>
      <c r="K56" s="3">
        <f>SUM(D58,F58,D60,F60)</f>
        <v>12</v>
      </c>
      <c r="M56" s="2" t="s">
        <v>63</v>
      </c>
      <c r="N56" s="6">
        <f t="shared" si="57"/>
        <v>36.842105263157897</v>
      </c>
      <c r="O56" s="6">
        <f t="shared" si="58"/>
        <v>63.157894736842103</v>
      </c>
    </row>
    <row r="57" spans="2:17" ht="15.75" customHeight="1">
      <c r="B57" s="2"/>
      <c r="C57" s="2" t="s">
        <v>66</v>
      </c>
      <c r="D57" s="8">
        <v>2.5</v>
      </c>
      <c r="E57" s="8">
        <v>3</v>
      </c>
      <c r="F57" s="8">
        <v>0.5</v>
      </c>
      <c r="G57" s="8">
        <v>3</v>
      </c>
    </row>
    <row r="58" spans="2:17" ht="15.75" customHeight="1">
      <c r="B58" s="2"/>
      <c r="C58" s="2" t="s">
        <v>65</v>
      </c>
      <c r="D58" s="8">
        <v>8</v>
      </c>
      <c r="E58" s="8">
        <v>1.5</v>
      </c>
      <c r="F58" s="8">
        <v>1</v>
      </c>
      <c r="G58" s="8">
        <v>0</v>
      </c>
      <c r="I58" s="9" t="s">
        <v>49</v>
      </c>
      <c r="J58" s="1" t="s">
        <v>187</v>
      </c>
      <c r="K58" s="1" t="s">
        <v>188</v>
      </c>
      <c r="M58" s="9" t="s">
        <v>49</v>
      </c>
      <c r="N58" s="1" t="s">
        <v>187</v>
      </c>
      <c r="O58" s="1" t="s">
        <v>188</v>
      </c>
      <c r="P58" s="36" t="s">
        <v>179</v>
      </c>
      <c r="Q58" s="2">
        <f>J59/(J59+J60+J61) *100</f>
        <v>21.818181818181817</v>
      </c>
    </row>
    <row r="59" spans="2:17" ht="15.75" customHeight="1">
      <c r="B59" s="2"/>
      <c r="C59" s="2" t="s">
        <v>67</v>
      </c>
      <c r="D59" s="8">
        <v>0.5</v>
      </c>
      <c r="E59" s="8">
        <v>0.5</v>
      </c>
      <c r="F59" s="8">
        <v>0.5</v>
      </c>
      <c r="G59" s="8">
        <v>0.5</v>
      </c>
      <c r="I59" s="2" t="s">
        <v>64</v>
      </c>
      <c r="J59" s="3">
        <f>SUM(D57,F57,D60,F60)</f>
        <v>6</v>
      </c>
      <c r="K59" s="3">
        <f>SUM(D58,F58,D61,F61)</f>
        <v>18.5</v>
      </c>
      <c r="M59" s="2" t="s">
        <v>64</v>
      </c>
      <c r="N59" s="6">
        <f t="shared" ref="N59:N60" si="59">J59*100/(K59+J59)</f>
        <v>24.489795918367346</v>
      </c>
      <c r="O59" s="6">
        <f t="shared" ref="O59:O60" si="60">K59*100/(J59+K59)</f>
        <v>75.510204081632651</v>
      </c>
      <c r="P59" s="36" t="s">
        <v>180</v>
      </c>
      <c r="Q59" s="2">
        <f>J60/(J60+J61+J59) *100</f>
        <v>43.636363636363633</v>
      </c>
    </row>
    <row r="60" spans="2:17" ht="15.75" customHeight="1">
      <c r="B60" s="2"/>
      <c r="C60" s="2" t="s">
        <v>68</v>
      </c>
      <c r="D60" s="8">
        <v>2</v>
      </c>
      <c r="E60" s="8">
        <v>1</v>
      </c>
      <c r="F60" s="8">
        <v>1</v>
      </c>
      <c r="G60" s="8">
        <v>0</v>
      </c>
      <c r="I60" s="2" t="s">
        <v>63</v>
      </c>
      <c r="J60" s="3">
        <f>SUM(D58,F58,D60,F60)</f>
        <v>12</v>
      </c>
      <c r="K60" s="3">
        <f>SUM(D57,F57,D61,F61)</f>
        <v>12.5</v>
      </c>
      <c r="M60" s="2" t="s">
        <v>63</v>
      </c>
      <c r="N60" s="6">
        <f t="shared" si="59"/>
        <v>48.979591836734691</v>
      </c>
      <c r="O60" s="6">
        <f t="shared" si="60"/>
        <v>51.020408163265309</v>
      </c>
      <c r="P60" s="36" t="s">
        <v>181</v>
      </c>
      <c r="Q60" s="2">
        <f>J61/(J61+J59+J60) *100</f>
        <v>34.545454545454547</v>
      </c>
    </row>
    <row r="61" spans="2:17" ht="15.75" customHeight="1">
      <c r="B61" s="2"/>
      <c r="C61" s="2" t="s">
        <v>12</v>
      </c>
      <c r="D61" s="8">
        <v>9</v>
      </c>
      <c r="E61" s="8">
        <v>17</v>
      </c>
      <c r="F61" s="8">
        <v>0.5</v>
      </c>
      <c r="G61" s="8">
        <v>0.5</v>
      </c>
      <c r="I61" s="2" t="s">
        <v>188</v>
      </c>
      <c r="J61" s="3">
        <f>SUM(D61,F61)</f>
        <v>9.5</v>
      </c>
    </row>
    <row r="62" spans="2:17" ht="15.75" customHeight="1"/>
    <row r="63" spans="2:17" ht="15.75" customHeight="1">
      <c r="B63" s="1"/>
      <c r="C63" s="1"/>
      <c r="D63" s="1" t="s">
        <v>0</v>
      </c>
      <c r="E63" s="1"/>
      <c r="F63" s="1" t="s">
        <v>1</v>
      </c>
      <c r="G63" s="1"/>
    </row>
    <row r="64" spans="2:17" ht="15.75" customHeight="1">
      <c r="B64" s="1" t="s">
        <v>16</v>
      </c>
      <c r="C64" s="1"/>
      <c r="D64" s="1" t="s">
        <v>3</v>
      </c>
      <c r="E64" s="1" t="s">
        <v>4</v>
      </c>
      <c r="F64" s="1" t="s">
        <v>3</v>
      </c>
      <c r="G64" s="1" t="s">
        <v>4</v>
      </c>
      <c r="I64" s="9" t="s">
        <v>17</v>
      </c>
      <c r="J64" s="1" t="s">
        <v>185</v>
      </c>
      <c r="K64" s="1" t="s">
        <v>12</v>
      </c>
      <c r="M64" s="9" t="s">
        <v>17</v>
      </c>
      <c r="N64" s="1" t="s">
        <v>185</v>
      </c>
      <c r="O64" s="1" t="s">
        <v>12</v>
      </c>
    </row>
    <row r="65" spans="2:17" ht="15.75" customHeight="1">
      <c r="B65" s="9" t="s">
        <v>17</v>
      </c>
      <c r="C65" s="2" t="s">
        <v>64</v>
      </c>
      <c r="D65" s="8">
        <v>27</v>
      </c>
      <c r="E65" s="8">
        <v>21</v>
      </c>
      <c r="F65" s="8">
        <v>12</v>
      </c>
      <c r="G65" s="8">
        <v>16</v>
      </c>
      <c r="I65" s="2" t="s">
        <v>64</v>
      </c>
      <c r="J65" s="3">
        <f>SUM(D65,F65,D69,F69)</f>
        <v>41</v>
      </c>
      <c r="K65" s="3">
        <f>SUM(D67,F67,D70,F70)</f>
        <v>10</v>
      </c>
      <c r="M65" s="2" t="s">
        <v>64</v>
      </c>
      <c r="N65" s="6">
        <f t="shared" ref="N65:N66" si="61">J65*100/(K65+J65)</f>
        <v>80.392156862745097</v>
      </c>
      <c r="O65" s="6">
        <f t="shared" ref="O65:O66" si="62">K65*100/(J65+K65)</f>
        <v>19.607843137254903</v>
      </c>
    </row>
    <row r="66" spans="2:17" ht="15.75" customHeight="1">
      <c r="B66" s="2"/>
      <c r="C66" s="2" t="s">
        <v>63</v>
      </c>
      <c r="D66" s="8">
        <v>4</v>
      </c>
      <c r="E66" s="8">
        <v>2</v>
      </c>
      <c r="F66" s="8">
        <v>0</v>
      </c>
      <c r="G66" s="8">
        <v>0</v>
      </c>
      <c r="I66" s="2" t="s">
        <v>63</v>
      </c>
      <c r="J66" s="3">
        <f>SUM(D66,F66,D69,F69)</f>
        <v>6</v>
      </c>
      <c r="K66" s="3">
        <f>SUM(D68,F68,D70,F70)</f>
        <v>7</v>
      </c>
      <c r="M66" s="2" t="s">
        <v>63</v>
      </c>
      <c r="N66" s="6">
        <f t="shared" si="61"/>
        <v>46.153846153846153</v>
      </c>
      <c r="O66" s="6">
        <f t="shared" si="62"/>
        <v>53.846153846153847</v>
      </c>
    </row>
    <row r="67" spans="2:17" ht="15.75" customHeight="1">
      <c r="B67" s="2"/>
      <c r="C67" s="2" t="s">
        <v>66</v>
      </c>
      <c r="D67" s="8">
        <v>3</v>
      </c>
      <c r="E67" s="8">
        <v>9</v>
      </c>
      <c r="F67" s="8">
        <v>0</v>
      </c>
      <c r="G67" s="8">
        <v>2</v>
      </c>
    </row>
    <row r="68" spans="2:17" ht="15.75" customHeight="1">
      <c r="B68" s="2"/>
      <c r="C68" s="2" t="s">
        <v>65</v>
      </c>
      <c r="D68" s="8">
        <v>0</v>
      </c>
      <c r="E68" s="8">
        <v>0</v>
      </c>
      <c r="F68" s="8">
        <v>0</v>
      </c>
      <c r="G68" s="8">
        <v>0</v>
      </c>
      <c r="I68" s="9" t="s">
        <v>17</v>
      </c>
      <c r="J68" s="1" t="s">
        <v>187</v>
      </c>
      <c r="K68" s="1" t="s">
        <v>188</v>
      </c>
      <c r="M68" s="9" t="s">
        <v>17</v>
      </c>
      <c r="N68" s="1" t="s">
        <v>187</v>
      </c>
      <c r="O68" s="1" t="s">
        <v>188</v>
      </c>
      <c r="P68" s="36" t="s">
        <v>179</v>
      </c>
      <c r="Q68" s="2">
        <f>J69/(J69+J70+J71) *100</f>
        <v>27.777777777777779</v>
      </c>
    </row>
    <row r="69" spans="2:17" ht="15.75" customHeight="1">
      <c r="B69" s="2"/>
      <c r="C69" s="2" t="s">
        <v>67</v>
      </c>
      <c r="D69" s="8">
        <v>1</v>
      </c>
      <c r="E69" s="8">
        <v>0</v>
      </c>
      <c r="F69" s="8">
        <v>1</v>
      </c>
      <c r="G69" s="8">
        <v>1</v>
      </c>
      <c r="I69" s="2" t="s">
        <v>64</v>
      </c>
      <c r="J69" s="3">
        <f>SUM(D67,F67,D70,F70)</f>
        <v>10</v>
      </c>
      <c r="K69" s="3">
        <f>SUM(D68,F68,D71,F71)</f>
        <v>19</v>
      </c>
      <c r="M69" s="2" t="s">
        <v>64</v>
      </c>
      <c r="N69" s="6">
        <f t="shared" ref="N69:N70" si="63">J69*100/(K69+J69)</f>
        <v>34.482758620689658</v>
      </c>
      <c r="O69" s="6">
        <f t="shared" ref="O69:O70" si="64">K69*100/(J69+K69)</f>
        <v>65.517241379310349</v>
      </c>
      <c r="P69" s="36" t="s">
        <v>180</v>
      </c>
      <c r="Q69" s="2">
        <f>J70/(J70+J71+J69) *100</f>
        <v>19.444444444444446</v>
      </c>
    </row>
    <row r="70" spans="2:17" ht="15.75" customHeight="1">
      <c r="B70" s="2"/>
      <c r="C70" s="2" t="s">
        <v>68</v>
      </c>
      <c r="D70" s="8">
        <v>6</v>
      </c>
      <c r="E70" s="8">
        <v>2</v>
      </c>
      <c r="F70" s="8">
        <v>1</v>
      </c>
      <c r="G70" s="8">
        <v>0</v>
      </c>
      <c r="I70" s="2" t="s">
        <v>63</v>
      </c>
      <c r="J70" s="3">
        <f>SUM(D68,F68,D70,F70)</f>
        <v>7</v>
      </c>
      <c r="K70" s="3">
        <f>SUM(D67,F67,D71,F71)</f>
        <v>22</v>
      </c>
      <c r="M70" s="2" t="s">
        <v>63</v>
      </c>
      <c r="N70" s="6">
        <f t="shared" si="63"/>
        <v>24.137931034482758</v>
      </c>
      <c r="O70" s="6">
        <f t="shared" si="64"/>
        <v>75.862068965517238</v>
      </c>
      <c r="P70" s="36" t="s">
        <v>181</v>
      </c>
      <c r="Q70" s="2">
        <f>J71/(J71+J69+J70) *100</f>
        <v>52.777777777777779</v>
      </c>
    </row>
    <row r="71" spans="2:17" ht="15.75" customHeight="1">
      <c r="B71" s="2"/>
      <c r="C71" s="2" t="s">
        <v>12</v>
      </c>
      <c r="D71" s="8">
        <v>17</v>
      </c>
      <c r="E71" s="8">
        <v>17</v>
      </c>
      <c r="F71" s="8">
        <v>2</v>
      </c>
      <c r="G71" s="8">
        <v>1</v>
      </c>
      <c r="I71" s="2" t="s">
        <v>188</v>
      </c>
      <c r="J71" s="3">
        <f>SUM(D71,F71)</f>
        <v>19</v>
      </c>
    </row>
    <row r="72" spans="2:17" ht="15.75" customHeight="1"/>
    <row r="73" spans="2:17" ht="15.75" customHeight="1">
      <c r="B73" s="1"/>
      <c r="C73" s="1"/>
      <c r="D73" s="1" t="s">
        <v>0</v>
      </c>
      <c r="E73" s="1"/>
      <c r="F73" s="1" t="s">
        <v>1</v>
      </c>
      <c r="G73" s="1"/>
    </row>
    <row r="74" spans="2:17" ht="15.75" customHeight="1">
      <c r="B74" s="1" t="s">
        <v>16</v>
      </c>
      <c r="C74" s="1"/>
      <c r="D74" s="1" t="s">
        <v>3</v>
      </c>
      <c r="E74" s="1" t="s">
        <v>4</v>
      </c>
      <c r="F74" s="1" t="s">
        <v>3</v>
      </c>
      <c r="G74" s="1" t="s">
        <v>4</v>
      </c>
      <c r="I74" s="9" t="s">
        <v>36</v>
      </c>
      <c r="J74" s="1" t="s">
        <v>185</v>
      </c>
      <c r="K74" s="1" t="s">
        <v>12</v>
      </c>
      <c r="M74" s="9" t="s">
        <v>36</v>
      </c>
      <c r="N74" s="1" t="s">
        <v>185</v>
      </c>
      <c r="O74" s="1" t="s">
        <v>12</v>
      </c>
    </row>
    <row r="75" spans="2:17" ht="15.75" customHeight="1">
      <c r="B75" s="9" t="s">
        <v>36</v>
      </c>
      <c r="C75" s="2" t="s">
        <v>64</v>
      </c>
      <c r="D75" s="8">
        <v>14</v>
      </c>
      <c r="E75" s="8">
        <v>11</v>
      </c>
      <c r="F75" s="8">
        <v>9</v>
      </c>
      <c r="G75" s="8">
        <v>13</v>
      </c>
      <c r="I75" s="2" t="s">
        <v>64</v>
      </c>
      <c r="J75" s="3">
        <f>SUM(D75,F75,D79,F79)</f>
        <v>31.5</v>
      </c>
      <c r="K75" s="3">
        <f>SUM(D77,F77,D80,F80)</f>
        <v>6</v>
      </c>
      <c r="M75" s="2" t="s">
        <v>64</v>
      </c>
      <c r="N75" s="6">
        <f t="shared" ref="N75:N76" si="65">J75*100/(K75+J75)</f>
        <v>84</v>
      </c>
      <c r="O75" s="6">
        <f t="shared" ref="O75:O76" si="66">K75*100/(J75+K75)</f>
        <v>16</v>
      </c>
    </row>
    <row r="76" spans="2:17" ht="15.75" customHeight="1">
      <c r="B76" s="2"/>
      <c r="C76" s="2" t="s">
        <v>63</v>
      </c>
      <c r="D76" s="8">
        <v>4.5</v>
      </c>
      <c r="E76" s="8">
        <v>3</v>
      </c>
      <c r="F76" s="8">
        <v>2.5</v>
      </c>
      <c r="G76" s="8">
        <v>1.5</v>
      </c>
      <c r="I76" s="2" t="s">
        <v>63</v>
      </c>
      <c r="J76" s="3">
        <f>SUM(D76,F76,D79,F79)</f>
        <v>15.5</v>
      </c>
      <c r="K76" s="3">
        <f>SUM(D78,F78,D80,F80)</f>
        <v>2.5</v>
      </c>
      <c r="M76" s="2" t="s">
        <v>63</v>
      </c>
      <c r="N76" s="6">
        <f t="shared" si="65"/>
        <v>86.111111111111114</v>
      </c>
      <c r="O76" s="6">
        <f t="shared" si="66"/>
        <v>13.888888888888889</v>
      </c>
    </row>
    <row r="77" spans="2:17" ht="15.75" customHeight="1">
      <c r="B77" s="2"/>
      <c r="C77" s="2" t="s">
        <v>66</v>
      </c>
      <c r="D77" s="8">
        <v>4.5</v>
      </c>
      <c r="E77" s="8">
        <v>3.5</v>
      </c>
      <c r="F77" s="8">
        <v>1</v>
      </c>
      <c r="G77" s="8">
        <v>1</v>
      </c>
    </row>
    <row r="78" spans="2:17" ht="15.75" customHeight="1">
      <c r="B78" s="2"/>
      <c r="C78" s="2" t="s">
        <v>65</v>
      </c>
      <c r="D78" s="8">
        <v>1</v>
      </c>
      <c r="E78" s="8">
        <v>1</v>
      </c>
      <c r="F78" s="8">
        <v>1</v>
      </c>
      <c r="G78" s="8">
        <v>0</v>
      </c>
      <c r="I78" s="9" t="s">
        <v>36</v>
      </c>
      <c r="J78" s="1" t="s">
        <v>187</v>
      </c>
      <c r="K78" s="1" t="s">
        <v>188</v>
      </c>
      <c r="M78" s="9" t="s">
        <v>36</v>
      </c>
      <c r="N78" s="1" t="s">
        <v>187</v>
      </c>
      <c r="O78" s="1" t="s">
        <v>188</v>
      </c>
      <c r="P78" s="36" t="s">
        <v>179</v>
      </c>
      <c r="Q78" s="2">
        <f>J79/(J79+J80+J81) *100</f>
        <v>21.428571428571427</v>
      </c>
    </row>
    <row r="79" spans="2:17" ht="15.75" customHeight="1">
      <c r="B79" s="2"/>
      <c r="C79" s="2" t="s">
        <v>67</v>
      </c>
      <c r="D79" s="8">
        <v>4</v>
      </c>
      <c r="E79" s="8">
        <v>3</v>
      </c>
      <c r="F79" s="8">
        <v>4.5</v>
      </c>
      <c r="G79" s="8">
        <v>5.5</v>
      </c>
      <c r="I79" s="2" t="s">
        <v>64</v>
      </c>
      <c r="J79" s="3">
        <f>SUM(D77,F77,D80,F80)</f>
        <v>6</v>
      </c>
      <c r="K79" s="3">
        <f>SUM(D78,F78,D81,F81)</f>
        <v>21.5</v>
      </c>
      <c r="M79" s="2" t="s">
        <v>64</v>
      </c>
      <c r="N79" s="6">
        <f t="shared" ref="N79:N80" si="67">J79*100/(K79+J79)</f>
        <v>21.818181818181817</v>
      </c>
      <c r="O79" s="6">
        <f t="shared" ref="O79:O80" si="68">K79*100/(J79+K79)</f>
        <v>78.181818181818187</v>
      </c>
      <c r="P79" s="36" t="s">
        <v>180</v>
      </c>
      <c r="Q79" s="2">
        <f>J80/(J80+J81+J79) *100</f>
        <v>8.9285714285714288</v>
      </c>
    </row>
    <row r="80" spans="2:17" ht="15.75" customHeight="1">
      <c r="B80" s="2"/>
      <c r="C80" s="2" t="s">
        <v>68</v>
      </c>
      <c r="D80" s="8">
        <v>0.5</v>
      </c>
      <c r="E80" s="8">
        <v>2</v>
      </c>
      <c r="F80" s="8">
        <v>0</v>
      </c>
      <c r="G80" s="8">
        <v>0</v>
      </c>
      <c r="I80" s="2" t="s">
        <v>63</v>
      </c>
      <c r="J80" s="3">
        <f>SUM(D78,F78,D80,F80)</f>
        <v>2.5</v>
      </c>
      <c r="K80" s="3">
        <f>SUM(D77,F77,D81,F81)</f>
        <v>25</v>
      </c>
      <c r="M80" s="2" t="s">
        <v>63</v>
      </c>
      <c r="N80" s="6">
        <f t="shared" si="67"/>
        <v>9.0909090909090917</v>
      </c>
      <c r="O80" s="6">
        <f t="shared" si="68"/>
        <v>90.909090909090907</v>
      </c>
      <c r="P80" s="36" t="s">
        <v>181</v>
      </c>
      <c r="Q80" s="2">
        <f>J81/(J81+J79+J80) *100</f>
        <v>69.642857142857139</v>
      </c>
    </row>
    <row r="81" spans="2:17" ht="15.75" customHeight="1">
      <c r="B81" s="2"/>
      <c r="C81" s="2" t="s">
        <v>12</v>
      </c>
      <c r="D81" s="8">
        <v>17</v>
      </c>
      <c r="E81" s="8">
        <v>16</v>
      </c>
      <c r="F81" s="8">
        <v>2.5</v>
      </c>
      <c r="G81" s="8">
        <v>2.5</v>
      </c>
      <c r="I81" s="2" t="s">
        <v>188</v>
      </c>
      <c r="J81" s="3">
        <f>SUM(D81,F81)</f>
        <v>19.5</v>
      </c>
    </row>
    <row r="82" spans="2:17" ht="15.75" customHeight="1"/>
    <row r="83" spans="2:17" ht="15.75" customHeight="1">
      <c r="B83" s="1"/>
      <c r="C83" s="1"/>
      <c r="D83" s="1" t="s">
        <v>0</v>
      </c>
      <c r="E83" s="1"/>
      <c r="F83" s="1" t="s">
        <v>1</v>
      </c>
      <c r="G83" s="1"/>
    </row>
    <row r="84" spans="2:17" ht="15.75" customHeight="1">
      <c r="B84" s="1" t="s">
        <v>16</v>
      </c>
      <c r="C84" s="1"/>
      <c r="D84" s="1" t="s">
        <v>3</v>
      </c>
      <c r="E84" s="1" t="s">
        <v>4</v>
      </c>
      <c r="F84" s="1" t="s">
        <v>3</v>
      </c>
      <c r="G84" s="1" t="s">
        <v>4</v>
      </c>
      <c r="I84" s="9" t="s">
        <v>37</v>
      </c>
      <c r="J84" s="1" t="s">
        <v>185</v>
      </c>
      <c r="K84" s="1" t="s">
        <v>12</v>
      </c>
      <c r="M84" s="9" t="s">
        <v>37</v>
      </c>
      <c r="N84" s="1" t="s">
        <v>185</v>
      </c>
      <c r="O84" s="1" t="s">
        <v>12</v>
      </c>
    </row>
    <row r="85" spans="2:17" ht="15.75" customHeight="1">
      <c r="B85" s="33" t="s">
        <v>37</v>
      </c>
      <c r="C85" s="2" t="s">
        <v>64</v>
      </c>
      <c r="D85" s="8">
        <v>14</v>
      </c>
      <c r="E85" s="8">
        <v>11</v>
      </c>
      <c r="F85" s="8">
        <v>12.5</v>
      </c>
      <c r="G85" s="8">
        <v>9</v>
      </c>
      <c r="I85" s="2" t="s">
        <v>64</v>
      </c>
      <c r="J85" s="3">
        <f>SUM(D85,F85,D89,F89)</f>
        <v>26.5</v>
      </c>
      <c r="K85" s="3">
        <f>SUM(D87,F87,D90,F90)</f>
        <v>6.5</v>
      </c>
      <c r="M85" s="2" t="s">
        <v>64</v>
      </c>
      <c r="N85" s="6">
        <f t="shared" ref="N85:N86" si="69">J85*100/(K85+J85)</f>
        <v>80.303030303030297</v>
      </c>
      <c r="O85" s="6">
        <f t="shared" ref="O85:O86" si="70">K85*100/(J85+K85)</f>
        <v>19.696969696969695</v>
      </c>
    </row>
    <row r="86" spans="2:17" ht="15.75" customHeight="1">
      <c r="B86" s="2"/>
      <c r="C86" s="2" t="s">
        <v>63</v>
      </c>
      <c r="D86" s="8">
        <v>0.5</v>
      </c>
      <c r="E86" s="8">
        <v>0.5</v>
      </c>
      <c r="F86" s="8">
        <v>0.5</v>
      </c>
      <c r="G86" s="8">
        <v>0.5</v>
      </c>
      <c r="I86" s="2" t="s">
        <v>63</v>
      </c>
      <c r="J86" s="3">
        <f>SUM(D86,F86,D89,F89)</f>
        <v>1</v>
      </c>
      <c r="K86" s="3">
        <f>SUM(D88,F88,D90,F90)</f>
        <v>2</v>
      </c>
      <c r="M86" s="2" t="s">
        <v>63</v>
      </c>
      <c r="N86" s="6">
        <f t="shared" si="69"/>
        <v>33.333333333333336</v>
      </c>
      <c r="O86" s="6">
        <f t="shared" si="70"/>
        <v>66.666666666666671</v>
      </c>
    </row>
    <row r="87" spans="2:17" ht="15.75" customHeight="1">
      <c r="B87" s="2"/>
      <c r="C87" s="2" t="s">
        <v>66</v>
      </c>
      <c r="D87" s="8">
        <v>5</v>
      </c>
      <c r="E87" s="8">
        <v>2.5</v>
      </c>
      <c r="F87" s="8">
        <v>0.5</v>
      </c>
      <c r="G87" s="8">
        <v>0.5</v>
      </c>
    </row>
    <row r="88" spans="2:17" ht="15.75" customHeight="1">
      <c r="B88" s="2"/>
      <c r="C88" s="2" t="s">
        <v>65</v>
      </c>
      <c r="D88" s="8">
        <v>1</v>
      </c>
      <c r="E88" s="8">
        <v>0.5</v>
      </c>
      <c r="F88" s="8">
        <v>0</v>
      </c>
      <c r="G88" s="8">
        <v>0</v>
      </c>
      <c r="I88" s="9" t="s">
        <v>37</v>
      </c>
      <c r="J88" s="1" t="s">
        <v>187</v>
      </c>
      <c r="K88" s="1" t="s">
        <v>188</v>
      </c>
      <c r="M88" s="9" t="s">
        <v>37</v>
      </c>
      <c r="N88" s="1" t="s">
        <v>187</v>
      </c>
      <c r="O88" s="1" t="s">
        <v>188</v>
      </c>
      <c r="P88" s="36" t="s">
        <v>179</v>
      </c>
      <c r="Q88" s="2">
        <f>J89/(J89+J90+J91) *100</f>
        <v>16.049382716049383</v>
      </c>
    </row>
    <row r="89" spans="2:17" ht="15.75" customHeight="1">
      <c r="B89" s="2"/>
      <c r="C89" s="2" t="s">
        <v>67</v>
      </c>
      <c r="D89" s="8">
        <v>0</v>
      </c>
      <c r="E89" s="8">
        <v>0</v>
      </c>
      <c r="F89" s="8">
        <v>0</v>
      </c>
      <c r="G89" s="8">
        <v>0</v>
      </c>
      <c r="I89" s="2" t="s">
        <v>64</v>
      </c>
      <c r="J89" s="3">
        <f>SUM(D87,F87,D90,F90)</f>
        <v>6.5</v>
      </c>
      <c r="K89" s="3">
        <f>SUM(D88,F88,D91,F91)</f>
        <v>33</v>
      </c>
      <c r="M89" s="2" t="s">
        <v>64</v>
      </c>
      <c r="N89" s="6">
        <f t="shared" ref="N89:N90" si="71">J89*100/(K89+J89)</f>
        <v>16.455696202531644</v>
      </c>
      <c r="O89" s="6">
        <f t="shared" ref="O89:O90" si="72">K89*100/(J89+K89)</f>
        <v>83.544303797468359</v>
      </c>
      <c r="P89" s="36" t="s">
        <v>180</v>
      </c>
      <c r="Q89" s="2">
        <f>J90/(J90+J91+J89) *100</f>
        <v>4.9382716049382713</v>
      </c>
    </row>
    <row r="90" spans="2:17" ht="15.75" customHeight="1">
      <c r="B90" s="2"/>
      <c r="C90" s="2" t="s">
        <v>68</v>
      </c>
      <c r="D90" s="8">
        <v>1</v>
      </c>
      <c r="E90" s="8">
        <v>0</v>
      </c>
      <c r="F90" s="8">
        <v>0</v>
      </c>
      <c r="G90" s="8">
        <v>0</v>
      </c>
      <c r="I90" s="2" t="s">
        <v>63</v>
      </c>
      <c r="J90" s="3">
        <f>SUM(D88,F88,D90,F90)</f>
        <v>2</v>
      </c>
      <c r="K90" s="3">
        <f>SUM(D87,F87,D91,F91)</f>
        <v>37.5</v>
      </c>
      <c r="M90" s="2" t="s">
        <v>63</v>
      </c>
      <c r="N90" s="6">
        <f t="shared" si="71"/>
        <v>5.0632911392405067</v>
      </c>
      <c r="O90" s="6">
        <f t="shared" si="72"/>
        <v>94.936708860759495</v>
      </c>
      <c r="P90" s="36" t="s">
        <v>181</v>
      </c>
      <c r="Q90" s="2">
        <f>J91/(J91+J89+J90) *100</f>
        <v>79.012345679012341</v>
      </c>
    </row>
    <row r="91" spans="2:17" ht="15.75" customHeight="1">
      <c r="B91" s="2"/>
      <c r="C91" s="2" t="s">
        <v>12</v>
      </c>
      <c r="D91" s="8">
        <v>25.5</v>
      </c>
      <c r="E91" s="8">
        <v>31.5</v>
      </c>
      <c r="F91" s="8">
        <v>6.5</v>
      </c>
      <c r="G91" s="8">
        <v>3</v>
      </c>
      <c r="I91" s="2" t="s">
        <v>188</v>
      </c>
      <c r="J91" s="3">
        <f>SUM(D91,F91)</f>
        <v>32</v>
      </c>
    </row>
    <row r="92" spans="2:17" ht="15.75" customHeight="1"/>
    <row r="93" spans="2:17" ht="15.75" customHeight="1">
      <c r="B93" s="1"/>
      <c r="C93" s="1"/>
      <c r="D93" s="1" t="s">
        <v>0</v>
      </c>
      <c r="E93" s="1"/>
      <c r="F93" s="1" t="s">
        <v>1</v>
      </c>
      <c r="G93" s="1"/>
    </row>
    <row r="94" spans="2:17" ht="15.75" customHeight="1">
      <c r="B94" s="1" t="s">
        <v>16</v>
      </c>
      <c r="C94" s="1"/>
      <c r="D94" s="1" t="s">
        <v>3</v>
      </c>
      <c r="E94" s="1" t="s">
        <v>4</v>
      </c>
      <c r="F94" s="1" t="s">
        <v>3</v>
      </c>
      <c r="G94" s="1" t="s">
        <v>4</v>
      </c>
      <c r="I94" s="9" t="s">
        <v>50</v>
      </c>
      <c r="J94" s="1" t="s">
        <v>185</v>
      </c>
      <c r="K94" s="1" t="s">
        <v>12</v>
      </c>
      <c r="M94" s="9" t="s">
        <v>50</v>
      </c>
      <c r="N94" s="1" t="s">
        <v>185</v>
      </c>
      <c r="O94" s="1" t="s">
        <v>12</v>
      </c>
    </row>
    <row r="95" spans="2:17" ht="15.75" customHeight="1">
      <c r="B95" s="9" t="s">
        <v>50</v>
      </c>
      <c r="C95" s="2" t="s">
        <v>64</v>
      </c>
      <c r="D95" s="8">
        <v>20.000000000000004</v>
      </c>
      <c r="E95" s="8">
        <v>15.666666666666666</v>
      </c>
      <c r="F95" s="8">
        <v>9.6666666666666661</v>
      </c>
      <c r="G95" s="8">
        <v>11.333333333333332</v>
      </c>
      <c r="I95" s="2" t="s">
        <v>64</v>
      </c>
      <c r="J95" s="3">
        <f>SUM(D95,F95,D99,F99)</f>
        <v>31.333333333333336</v>
      </c>
      <c r="K95" s="3">
        <f>SUM(D97,F97,D100,F100)</f>
        <v>12</v>
      </c>
      <c r="M95" s="2" t="s">
        <v>64</v>
      </c>
      <c r="N95" s="6">
        <f t="shared" ref="N95:N96" si="73">J95*100/(K95+J95)</f>
        <v>72.307692307692307</v>
      </c>
      <c r="O95" s="6">
        <f t="shared" ref="O95:O96" si="74">K95*100/(J95+K95)</f>
        <v>27.69230769230769</v>
      </c>
    </row>
    <row r="96" spans="2:17" ht="15.75" customHeight="1">
      <c r="B96" s="2"/>
      <c r="C96" s="2" t="s">
        <v>63</v>
      </c>
      <c r="D96" s="8">
        <v>3.333333333333333</v>
      </c>
      <c r="E96" s="8">
        <v>0.66666666666666674</v>
      </c>
      <c r="F96" s="8">
        <v>1</v>
      </c>
      <c r="G96" s="8">
        <v>0</v>
      </c>
      <c r="I96" s="2" t="s">
        <v>63</v>
      </c>
      <c r="J96" s="3">
        <f>SUM(D96,F96,D99,F99)</f>
        <v>5.9999999999999991</v>
      </c>
      <c r="K96" s="3">
        <f>SUM(D98,F98,D100,F100)</f>
        <v>1.6666666666666667</v>
      </c>
      <c r="M96" s="2" t="s">
        <v>63</v>
      </c>
      <c r="N96" s="6">
        <f t="shared" si="73"/>
        <v>78.260869565217376</v>
      </c>
      <c r="O96" s="6">
        <f t="shared" si="74"/>
        <v>21.739130434782613</v>
      </c>
    </row>
    <row r="97" spans="2:17" ht="15.75" customHeight="1">
      <c r="B97" s="2"/>
      <c r="C97" s="2" t="s">
        <v>66</v>
      </c>
      <c r="D97" s="8">
        <v>10</v>
      </c>
      <c r="E97" s="8">
        <v>11.666666666666666</v>
      </c>
      <c r="F97" s="8">
        <v>1</v>
      </c>
      <c r="G97" s="8">
        <v>2</v>
      </c>
    </row>
    <row r="98" spans="2:17" ht="15.75" customHeight="1">
      <c r="B98" s="2"/>
      <c r="C98" s="2" t="s">
        <v>65</v>
      </c>
      <c r="D98" s="8">
        <v>0.66666666666666674</v>
      </c>
      <c r="E98" s="8">
        <v>0</v>
      </c>
      <c r="F98" s="8">
        <v>0</v>
      </c>
      <c r="G98" s="8">
        <v>0</v>
      </c>
      <c r="I98" s="9" t="s">
        <v>50</v>
      </c>
      <c r="J98" s="1" t="s">
        <v>187</v>
      </c>
      <c r="K98" s="1" t="s">
        <v>188</v>
      </c>
      <c r="M98" s="9" t="s">
        <v>50</v>
      </c>
      <c r="N98" s="1" t="s">
        <v>187</v>
      </c>
      <c r="O98" s="1" t="s">
        <v>188</v>
      </c>
      <c r="P98" s="36" t="s">
        <v>179</v>
      </c>
      <c r="Q98" s="2">
        <f>J99/(J99+J100+J101) *100</f>
        <v>70.588235294117652</v>
      </c>
    </row>
    <row r="99" spans="2:17" ht="15.75" customHeight="1">
      <c r="B99" s="2"/>
      <c r="C99" s="2" t="s">
        <v>67</v>
      </c>
      <c r="D99" s="8">
        <v>1.3333333333333335</v>
      </c>
      <c r="E99" s="8">
        <v>0.66666666666666674</v>
      </c>
      <c r="F99" s="8">
        <v>0.33333333333333331</v>
      </c>
      <c r="G99" s="8">
        <v>0.33333333333333331</v>
      </c>
      <c r="I99" s="2" t="s">
        <v>64</v>
      </c>
      <c r="J99" s="3">
        <f>SUM(D97,F97,D100,F100)</f>
        <v>12</v>
      </c>
      <c r="K99" s="3">
        <f>SUM(D98,F98,D101,F101)</f>
        <v>4</v>
      </c>
      <c r="M99" s="2" t="s">
        <v>64</v>
      </c>
      <c r="N99" s="6">
        <f t="shared" ref="N99:N100" si="75">J99*100/(K99+J99)</f>
        <v>75</v>
      </c>
      <c r="O99" s="6">
        <f t="shared" ref="O99:O100" si="76">K99*100/(J99+K99)</f>
        <v>25</v>
      </c>
      <c r="P99" s="36" t="s">
        <v>180</v>
      </c>
      <c r="Q99" s="2">
        <f>J100/(J100+J101+J99) *100</f>
        <v>9.8039215686274517</v>
      </c>
    </row>
    <row r="100" spans="2:17" ht="15.75" customHeight="1">
      <c r="B100" s="2"/>
      <c r="C100" s="2" t="s">
        <v>68</v>
      </c>
      <c r="D100" s="8">
        <v>1</v>
      </c>
      <c r="E100" s="8">
        <v>0.33333333333333331</v>
      </c>
      <c r="F100" s="8">
        <v>0</v>
      </c>
      <c r="G100" s="8">
        <v>0</v>
      </c>
      <c r="I100" s="2" t="s">
        <v>63</v>
      </c>
      <c r="J100" s="3">
        <f>SUM(D98,F98,D100,F100)</f>
        <v>1.6666666666666667</v>
      </c>
      <c r="K100" s="3">
        <f>SUM(D97,F97,D101,F101)</f>
        <v>14.333333333333332</v>
      </c>
      <c r="M100" s="2" t="s">
        <v>63</v>
      </c>
      <c r="N100" s="6">
        <f t="shared" si="75"/>
        <v>10.41666666666667</v>
      </c>
      <c r="O100" s="6">
        <f t="shared" si="76"/>
        <v>89.583333333333343</v>
      </c>
      <c r="P100" s="36" t="s">
        <v>181</v>
      </c>
      <c r="Q100" s="2">
        <f>J101/(J101+J99+J100) *100</f>
        <v>19.6078431372549</v>
      </c>
    </row>
    <row r="101" spans="2:17" ht="15.75" customHeight="1">
      <c r="B101" s="2"/>
      <c r="C101" s="2" t="s">
        <v>12</v>
      </c>
      <c r="D101" s="8">
        <v>2.333333333333333</v>
      </c>
      <c r="E101" s="8">
        <v>2.6666666666666661</v>
      </c>
      <c r="F101" s="8">
        <v>1</v>
      </c>
      <c r="G101" s="8">
        <v>0.66666666666666652</v>
      </c>
      <c r="I101" s="2" t="s">
        <v>188</v>
      </c>
      <c r="J101" s="3">
        <f>SUM(D101,F101)</f>
        <v>3.333333333333333</v>
      </c>
    </row>
    <row r="102" spans="2:17" ht="15.75" customHeight="1"/>
    <row r="103" spans="2:17" ht="15.75" customHeight="1">
      <c r="B103" s="1"/>
      <c r="C103" s="1"/>
      <c r="D103" s="1" t="s">
        <v>0</v>
      </c>
      <c r="E103" s="1"/>
      <c r="F103" s="1" t="s">
        <v>1</v>
      </c>
      <c r="G103" s="1"/>
    </row>
    <row r="104" spans="2:17" ht="15.75" customHeight="1">
      <c r="B104" s="1" t="s">
        <v>16</v>
      </c>
      <c r="C104" s="1"/>
      <c r="D104" s="1" t="s">
        <v>3</v>
      </c>
      <c r="E104" s="1" t="s">
        <v>4</v>
      </c>
      <c r="F104" s="1" t="s">
        <v>3</v>
      </c>
      <c r="G104" s="1" t="s">
        <v>4</v>
      </c>
      <c r="I104" s="9" t="s">
        <v>51</v>
      </c>
      <c r="J104" s="1" t="s">
        <v>185</v>
      </c>
      <c r="K104" s="1" t="s">
        <v>12</v>
      </c>
      <c r="M104" s="9" t="s">
        <v>51</v>
      </c>
      <c r="N104" s="1" t="s">
        <v>185</v>
      </c>
      <c r="O104" s="1" t="s">
        <v>12</v>
      </c>
    </row>
    <row r="105" spans="2:17" ht="15.75" customHeight="1">
      <c r="B105" s="9" t="s">
        <v>51</v>
      </c>
      <c r="C105" s="2" t="s">
        <v>64</v>
      </c>
      <c r="D105" s="8">
        <v>6.5</v>
      </c>
      <c r="E105" s="8">
        <v>11</v>
      </c>
      <c r="F105" s="8">
        <v>12.5</v>
      </c>
      <c r="G105" s="8">
        <v>11.5</v>
      </c>
      <c r="I105" s="2" t="s">
        <v>64</v>
      </c>
      <c r="J105" s="3">
        <f>SUM(D105,F105,D109,F109)</f>
        <v>23.5</v>
      </c>
      <c r="K105" s="3">
        <f>SUM(D107,F107,D110,F110)</f>
        <v>9.5</v>
      </c>
      <c r="M105" s="2" t="s">
        <v>64</v>
      </c>
      <c r="N105" s="6">
        <f t="shared" ref="N105:N106" si="77">J105*100/(K105+J105)</f>
        <v>71.212121212121218</v>
      </c>
      <c r="O105" s="6">
        <f t="shared" ref="O105:O106" si="78">K105*100/(J105+K105)</f>
        <v>28.787878787878789</v>
      </c>
    </row>
    <row r="106" spans="2:17" ht="15.75" customHeight="1">
      <c r="B106" s="2"/>
      <c r="C106" s="2" t="s">
        <v>63</v>
      </c>
      <c r="D106" s="8">
        <v>10</v>
      </c>
      <c r="E106" s="8">
        <v>4.5</v>
      </c>
      <c r="F106" s="8">
        <v>3</v>
      </c>
      <c r="G106" s="8">
        <v>1.5</v>
      </c>
      <c r="I106" s="2" t="s">
        <v>63</v>
      </c>
      <c r="J106" s="3">
        <f>SUM(D106,F106,D109,F109)</f>
        <v>17.5</v>
      </c>
      <c r="K106" s="3">
        <f>SUM(D108,F108,D110,F110)</f>
        <v>8</v>
      </c>
      <c r="M106" s="2" t="s">
        <v>63</v>
      </c>
      <c r="N106" s="6">
        <f t="shared" si="77"/>
        <v>68.627450980392155</v>
      </c>
      <c r="O106" s="6">
        <f t="shared" si="78"/>
        <v>31.372549019607842</v>
      </c>
    </row>
    <row r="107" spans="2:17" ht="15.75" customHeight="1">
      <c r="B107" s="2"/>
      <c r="C107" s="2" t="s">
        <v>66</v>
      </c>
      <c r="D107" s="8">
        <v>6</v>
      </c>
      <c r="E107" s="8">
        <v>5.5</v>
      </c>
      <c r="F107" s="8">
        <v>1</v>
      </c>
      <c r="G107" s="8">
        <v>0.5</v>
      </c>
    </row>
    <row r="108" spans="2:17" ht="15.75" customHeight="1">
      <c r="B108" s="2"/>
      <c r="C108" s="2" t="s">
        <v>65</v>
      </c>
      <c r="D108" s="8">
        <v>5</v>
      </c>
      <c r="E108" s="8">
        <v>2.5</v>
      </c>
      <c r="F108" s="8">
        <v>0.5</v>
      </c>
      <c r="G108" s="8">
        <v>0</v>
      </c>
      <c r="I108" s="9" t="s">
        <v>51</v>
      </c>
      <c r="J108" s="1" t="s">
        <v>187</v>
      </c>
      <c r="K108" s="1" t="s">
        <v>188</v>
      </c>
      <c r="M108" s="9" t="s">
        <v>51</v>
      </c>
      <c r="N108" s="1" t="s">
        <v>187</v>
      </c>
      <c r="O108" s="1" t="s">
        <v>188</v>
      </c>
      <c r="P108" s="36" t="s">
        <v>179</v>
      </c>
      <c r="Q108" s="2">
        <f>J109/(J109+J110+J111) *100</f>
        <v>31.147540983606557</v>
      </c>
    </row>
    <row r="109" spans="2:17" ht="15.75" customHeight="1">
      <c r="B109" s="2"/>
      <c r="C109" s="2" t="s">
        <v>67</v>
      </c>
      <c r="D109" s="8">
        <v>2.5</v>
      </c>
      <c r="E109" s="8">
        <v>1</v>
      </c>
      <c r="F109" s="8">
        <v>2</v>
      </c>
      <c r="G109" s="8">
        <v>1</v>
      </c>
      <c r="I109" s="2" t="s">
        <v>64</v>
      </c>
      <c r="J109" s="3">
        <f>SUM(D107,F107,D110,F110)</f>
        <v>9.5</v>
      </c>
      <c r="K109" s="3">
        <f>SUM(D108,F108,D111,F111)</f>
        <v>18.5</v>
      </c>
      <c r="M109" s="2" t="s">
        <v>64</v>
      </c>
      <c r="N109" s="6">
        <f t="shared" ref="N109:N110" si="79">J109*100/(K109+J109)</f>
        <v>33.928571428571431</v>
      </c>
      <c r="O109" s="6">
        <f t="shared" ref="O109:O110" si="80">K109*100/(J109+K109)</f>
        <v>66.071428571428569</v>
      </c>
      <c r="P109" s="36" t="s">
        <v>180</v>
      </c>
      <c r="Q109" s="2">
        <f>J110/(J110+J111+J109) *100</f>
        <v>26.229508196721312</v>
      </c>
    </row>
    <row r="110" spans="2:17" ht="15.75" customHeight="1">
      <c r="B110" s="2"/>
      <c r="C110" s="2" t="s">
        <v>68</v>
      </c>
      <c r="D110" s="8">
        <v>2.5</v>
      </c>
      <c r="E110" s="8">
        <v>0.5</v>
      </c>
      <c r="F110" s="8">
        <v>0</v>
      </c>
      <c r="G110" s="8">
        <v>0</v>
      </c>
      <c r="I110" s="2" t="s">
        <v>63</v>
      </c>
      <c r="J110" s="3">
        <f>SUM(D108,F108,D110,F110)</f>
        <v>8</v>
      </c>
      <c r="K110" s="3">
        <f>SUM(D107,F107,D111,F111)</f>
        <v>20</v>
      </c>
      <c r="M110" s="2" t="s">
        <v>63</v>
      </c>
      <c r="N110" s="6">
        <f t="shared" si="79"/>
        <v>28.571428571428573</v>
      </c>
      <c r="O110" s="6">
        <f t="shared" si="80"/>
        <v>71.428571428571431</v>
      </c>
      <c r="P110" s="36" t="s">
        <v>181</v>
      </c>
      <c r="Q110" s="2">
        <f>J111/(J111+J109+J110) *100</f>
        <v>42.622950819672127</v>
      </c>
    </row>
    <row r="111" spans="2:17" ht="15.75" customHeight="1">
      <c r="B111" s="2"/>
      <c r="C111" s="2" t="s">
        <v>12</v>
      </c>
      <c r="D111" s="8">
        <v>10</v>
      </c>
      <c r="E111" s="8">
        <v>18.5</v>
      </c>
      <c r="F111" s="8">
        <v>3</v>
      </c>
      <c r="G111" s="8">
        <v>4.5</v>
      </c>
      <c r="I111" s="2" t="s">
        <v>188</v>
      </c>
      <c r="J111" s="3">
        <f>SUM(D111,F111)</f>
        <v>13</v>
      </c>
    </row>
    <row r="112" spans="2:17" ht="15.75" customHeight="1"/>
    <row r="113" spans="2:17" ht="15.75" customHeight="1">
      <c r="B113" s="1"/>
      <c r="C113" s="1"/>
      <c r="D113" s="1" t="s">
        <v>0</v>
      </c>
      <c r="E113" s="1"/>
      <c r="F113" s="1" t="s">
        <v>1</v>
      </c>
      <c r="G113" s="1"/>
    </row>
    <row r="114" spans="2:17" ht="15.75" customHeight="1">
      <c r="B114" s="1" t="s">
        <v>16</v>
      </c>
      <c r="C114" s="1"/>
      <c r="D114" s="1" t="s">
        <v>3</v>
      </c>
      <c r="E114" s="1" t="s">
        <v>4</v>
      </c>
      <c r="F114" s="1" t="s">
        <v>3</v>
      </c>
      <c r="G114" s="1" t="s">
        <v>4</v>
      </c>
      <c r="I114" s="9" t="s">
        <v>52</v>
      </c>
      <c r="J114" s="1" t="s">
        <v>185</v>
      </c>
      <c r="K114" s="1" t="s">
        <v>12</v>
      </c>
      <c r="M114" s="9" t="s">
        <v>52</v>
      </c>
      <c r="N114" s="1" t="s">
        <v>185</v>
      </c>
      <c r="O114" s="1" t="s">
        <v>12</v>
      </c>
    </row>
    <row r="115" spans="2:17" ht="15.75" customHeight="1">
      <c r="B115" s="33" t="s">
        <v>52</v>
      </c>
      <c r="C115" s="2" t="s">
        <v>64</v>
      </c>
      <c r="D115" s="8">
        <v>9.5</v>
      </c>
      <c r="E115" s="8">
        <v>6</v>
      </c>
      <c r="F115" s="8">
        <v>5.5</v>
      </c>
      <c r="G115" s="8">
        <v>7.5</v>
      </c>
      <c r="I115" s="2" t="s">
        <v>64</v>
      </c>
      <c r="J115" s="3">
        <f>SUM(D115,F115,D119,F119)</f>
        <v>18</v>
      </c>
      <c r="K115" s="3">
        <f>SUM(D117,F117,D120,F120)</f>
        <v>8</v>
      </c>
      <c r="M115" s="2" t="s">
        <v>64</v>
      </c>
      <c r="N115" s="6">
        <f t="shared" ref="N115:N116" si="81">J115*100/(K115+J115)</f>
        <v>69.230769230769226</v>
      </c>
      <c r="O115" s="6">
        <f t="shared" ref="O115:O116" si="82">K115*100/(J115+K115)</f>
        <v>30.76923076923077</v>
      </c>
    </row>
    <row r="116" spans="2:17" ht="15.75" customHeight="1">
      <c r="B116" s="2"/>
      <c r="C116" s="2" t="s">
        <v>63</v>
      </c>
      <c r="D116" s="8">
        <v>5.5</v>
      </c>
      <c r="E116" s="8">
        <v>1.5</v>
      </c>
      <c r="F116" s="8">
        <v>0.5</v>
      </c>
      <c r="G116" s="8">
        <v>-0.5</v>
      </c>
      <c r="I116" s="2" t="s">
        <v>63</v>
      </c>
      <c r="J116" s="3">
        <f>SUM(D116,F116,D119,F119)</f>
        <v>9</v>
      </c>
      <c r="K116" s="3">
        <f>SUM(D118,F118,D120,F120)</f>
        <v>6.5</v>
      </c>
      <c r="M116" s="2" t="s">
        <v>63</v>
      </c>
      <c r="N116" s="6">
        <f t="shared" si="81"/>
        <v>58.064516129032256</v>
      </c>
      <c r="O116" s="6">
        <f t="shared" si="82"/>
        <v>41.935483870967744</v>
      </c>
    </row>
    <row r="117" spans="2:17" ht="15.75" customHeight="1">
      <c r="B117" s="2"/>
      <c r="C117" s="2" t="s">
        <v>66</v>
      </c>
      <c r="D117" s="8">
        <v>5</v>
      </c>
      <c r="E117" s="8">
        <v>7</v>
      </c>
      <c r="F117" s="8">
        <v>0</v>
      </c>
      <c r="G117" s="8">
        <v>2</v>
      </c>
    </row>
    <row r="118" spans="2:17" ht="15.75" customHeight="1">
      <c r="B118" s="2"/>
      <c r="C118" s="2" t="s">
        <v>65</v>
      </c>
      <c r="D118" s="8">
        <v>3</v>
      </c>
      <c r="E118" s="8">
        <v>1.5</v>
      </c>
      <c r="F118" s="8">
        <v>0.5</v>
      </c>
      <c r="G118" s="8">
        <v>0.5</v>
      </c>
      <c r="I118" s="9" t="s">
        <v>52</v>
      </c>
      <c r="J118" s="1" t="s">
        <v>187</v>
      </c>
      <c r="K118" s="1" t="s">
        <v>188</v>
      </c>
      <c r="M118" s="9" t="s">
        <v>52</v>
      </c>
      <c r="N118" s="1" t="s">
        <v>187</v>
      </c>
      <c r="O118" s="1" t="s">
        <v>188</v>
      </c>
      <c r="P118" s="36" t="s">
        <v>179</v>
      </c>
      <c r="Q118" s="2">
        <f>J119/(J119+J120+J121) *100</f>
        <v>25.396825396825395</v>
      </c>
    </row>
    <row r="119" spans="2:17" ht="15.75" customHeight="1">
      <c r="B119" s="2"/>
      <c r="C119" s="2" t="s">
        <v>67</v>
      </c>
      <c r="D119" s="8">
        <v>2</v>
      </c>
      <c r="E119" s="8">
        <v>0</v>
      </c>
      <c r="F119" s="8">
        <v>1</v>
      </c>
      <c r="G119" s="8">
        <v>1</v>
      </c>
      <c r="I119" s="2" t="s">
        <v>64</v>
      </c>
      <c r="J119" s="3">
        <f>SUM(D117,F117,D120,F120)</f>
        <v>8</v>
      </c>
      <c r="K119" s="3">
        <f>SUM(D118,F118,D121,F121)</f>
        <v>20.5</v>
      </c>
      <c r="M119" s="2" t="s">
        <v>64</v>
      </c>
      <c r="N119" s="6">
        <f t="shared" ref="N119:N120" si="83">J119*100/(K119+J119)</f>
        <v>28.07017543859649</v>
      </c>
      <c r="O119" s="6">
        <f t="shared" ref="O119:O120" si="84">K119*100/(J119+K119)</f>
        <v>71.929824561403507</v>
      </c>
      <c r="P119" s="36" t="s">
        <v>180</v>
      </c>
      <c r="Q119" s="2">
        <f>J120/(J120+J121+J119) *100</f>
        <v>20.634920634920633</v>
      </c>
    </row>
    <row r="120" spans="2:17" ht="15.75" customHeight="1">
      <c r="B120" s="2"/>
      <c r="C120" s="2" t="s">
        <v>68</v>
      </c>
      <c r="D120" s="8">
        <v>1</v>
      </c>
      <c r="E120" s="8">
        <v>0.5</v>
      </c>
      <c r="F120" s="8">
        <v>2</v>
      </c>
      <c r="G120" s="8">
        <v>0.5</v>
      </c>
      <c r="I120" s="2" t="s">
        <v>63</v>
      </c>
      <c r="J120" s="3">
        <f>SUM(D118,F118,D120,F120)</f>
        <v>6.5</v>
      </c>
      <c r="K120" s="3">
        <f>SUM(D117,F117,D121,F121)</f>
        <v>22</v>
      </c>
      <c r="M120" s="2" t="s">
        <v>63</v>
      </c>
      <c r="N120" s="6">
        <f t="shared" si="83"/>
        <v>22.807017543859651</v>
      </c>
      <c r="O120" s="6">
        <f t="shared" si="84"/>
        <v>77.192982456140356</v>
      </c>
      <c r="P120" s="36" t="s">
        <v>181</v>
      </c>
      <c r="Q120" s="2">
        <f>J121/(J121+J119+J120) *100</f>
        <v>53.968253968253968</v>
      </c>
    </row>
    <row r="121" spans="2:17" ht="15.75" customHeight="1">
      <c r="B121" s="2"/>
      <c r="C121" s="2" t="s">
        <v>12</v>
      </c>
      <c r="D121" s="8">
        <v>14.5</v>
      </c>
      <c r="E121" s="8">
        <v>19.5</v>
      </c>
      <c r="F121" s="8">
        <v>2.5</v>
      </c>
      <c r="G121" s="8">
        <v>1</v>
      </c>
      <c r="I121" s="2" t="s">
        <v>188</v>
      </c>
      <c r="J121" s="3">
        <f>SUM(D121,F121)</f>
        <v>17</v>
      </c>
    </row>
    <row r="122" spans="2:17" ht="15.75" customHeight="1"/>
    <row r="123" spans="2:17" ht="15.75" customHeight="1">
      <c r="B123" s="1"/>
      <c r="C123" s="1"/>
      <c r="D123" s="1" t="s">
        <v>0</v>
      </c>
      <c r="E123" s="1"/>
      <c r="F123" s="1" t="s">
        <v>1</v>
      </c>
      <c r="G123" s="1"/>
    </row>
    <row r="124" spans="2:17" ht="15.75" customHeight="1">
      <c r="B124" s="1" t="s">
        <v>13</v>
      </c>
      <c r="C124" s="1"/>
      <c r="D124" s="1" t="s">
        <v>3</v>
      </c>
      <c r="E124" s="1" t="s">
        <v>4</v>
      </c>
      <c r="F124" s="1" t="s">
        <v>3</v>
      </c>
      <c r="G124" s="1" t="s">
        <v>4</v>
      </c>
      <c r="I124" s="7" t="s">
        <v>14</v>
      </c>
      <c r="J124" s="1" t="s">
        <v>185</v>
      </c>
      <c r="K124" s="1" t="s">
        <v>12</v>
      </c>
      <c r="M124" s="7" t="s">
        <v>14</v>
      </c>
      <c r="N124" s="1" t="s">
        <v>185</v>
      </c>
      <c r="O124" s="1" t="s">
        <v>12</v>
      </c>
    </row>
    <row r="125" spans="2:17" ht="15.75" customHeight="1">
      <c r="B125" s="7" t="s">
        <v>14</v>
      </c>
      <c r="C125" s="2" t="s">
        <v>64</v>
      </c>
      <c r="D125" s="8">
        <v>21</v>
      </c>
      <c r="E125" s="21">
        <v>43</v>
      </c>
      <c r="F125" s="8">
        <v>4</v>
      </c>
      <c r="G125" s="8">
        <v>0</v>
      </c>
      <c r="I125" s="2" t="s">
        <v>64</v>
      </c>
      <c r="J125" s="3">
        <f>SUM(E125,G125,E129,G129)</f>
        <v>45</v>
      </c>
      <c r="K125" s="3">
        <f>SUM(E127,G127,E130,G130)</f>
        <v>9</v>
      </c>
      <c r="M125" s="2" t="s">
        <v>64</v>
      </c>
      <c r="N125" s="6">
        <f t="shared" ref="N125:N126" si="85">J125*100/(K125+J125)</f>
        <v>83.333333333333329</v>
      </c>
      <c r="O125" s="6">
        <f t="shared" ref="O125:O126" si="86">K125*100/(J125+K125)</f>
        <v>16.666666666666668</v>
      </c>
    </row>
    <row r="126" spans="2:17" ht="15.75" customHeight="1">
      <c r="B126" s="2"/>
      <c r="C126" s="2" t="s">
        <v>70</v>
      </c>
      <c r="D126" s="21">
        <v>11</v>
      </c>
      <c r="E126" s="8">
        <v>0</v>
      </c>
      <c r="F126" s="8">
        <v>0</v>
      </c>
      <c r="G126" s="8">
        <v>0</v>
      </c>
      <c r="I126" s="2" t="s">
        <v>63</v>
      </c>
      <c r="J126" s="3">
        <f>SUM(D126,F126,D129,F129)</f>
        <v>19</v>
      </c>
      <c r="K126" s="3">
        <f>SUM(D128,F128,D130,F130)</f>
        <v>10</v>
      </c>
      <c r="M126" s="2" t="s">
        <v>63</v>
      </c>
      <c r="N126" s="6">
        <f t="shared" si="85"/>
        <v>65.517241379310349</v>
      </c>
      <c r="O126" s="6">
        <f t="shared" si="86"/>
        <v>34.482758620689658</v>
      </c>
    </row>
    <row r="127" spans="2:17" ht="15.75" customHeight="1">
      <c r="B127" s="2"/>
      <c r="C127" s="2" t="s">
        <v>66</v>
      </c>
      <c r="D127" s="8">
        <v>3</v>
      </c>
      <c r="E127" s="8">
        <v>8</v>
      </c>
      <c r="F127" s="8">
        <v>0</v>
      </c>
      <c r="G127" s="8">
        <v>0</v>
      </c>
    </row>
    <row r="128" spans="2:17" ht="15.75" customHeight="1">
      <c r="B128" s="2"/>
      <c r="C128" s="2" t="s">
        <v>71</v>
      </c>
      <c r="D128" s="8">
        <v>9</v>
      </c>
      <c r="E128" s="8">
        <v>1</v>
      </c>
      <c r="F128" s="8">
        <v>0</v>
      </c>
      <c r="G128" s="8">
        <v>0</v>
      </c>
      <c r="I128" s="7" t="s">
        <v>14</v>
      </c>
      <c r="J128" s="1" t="s">
        <v>187</v>
      </c>
      <c r="K128" s="1" t="s">
        <v>188</v>
      </c>
      <c r="M128" s="7" t="s">
        <v>14</v>
      </c>
      <c r="N128" s="1" t="s">
        <v>187</v>
      </c>
      <c r="O128" s="1" t="s">
        <v>188</v>
      </c>
      <c r="P128" s="36" t="s">
        <v>179</v>
      </c>
      <c r="Q128" s="2">
        <f>J129/(J129+J130+J131) *100</f>
        <v>31.03448275862069</v>
      </c>
    </row>
    <row r="129" spans="2:17" ht="15.75" customHeight="1">
      <c r="B129" s="2"/>
      <c r="C129" s="2" t="s">
        <v>72</v>
      </c>
      <c r="D129" s="8">
        <v>8</v>
      </c>
      <c r="E129" s="8">
        <v>2</v>
      </c>
      <c r="F129" s="8">
        <v>0</v>
      </c>
      <c r="G129" s="8">
        <v>0</v>
      </c>
      <c r="I129" s="2" t="s">
        <v>64</v>
      </c>
      <c r="J129" s="3">
        <f>SUM(E127,G127,E130,G130)</f>
        <v>9</v>
      </c>
      <c r="K129" s="3">
        <f>SUM(E128,G128,E131,G131)</f>
        <v>5</v>
      </c>
      <c r="M129" s="2" t="s">
        <v>64</v>
      </c>
      <c r="N129" s="6">
        <f t="shared" ref="N129:N130" si="87">J129*100/(K129+J129)</f>
        <v>64.285714285714292</v>
      </c>
      <c r="O129" s="6">
        <f t="shared" ref="O129:O130" si="88">K129*100/(J129+K129)</f>
        <v>35.714285714285715</v>
      </c>
      <c r="P129" s="36" t="s">
        <v>180</v>
      </c>
      <c r="Q129" s="2">
        <f>J130/(J130+J131+J129) *100</f>
        <v>34.482758620689658</v>
      </c>
    </row>
    <row r="130" spans="2:17" ht="15.75" customHeight="1">
      <c r="B130" s="2"/>
      <c r="C130" s="2" t="s">
        <v>73</v>
      </c>
      <c r="D130" s="8">
        <v>1</v>
      </c>
      <c r="E130" s="8">
        <v>1</v>
      </c>
      <c r="F130" s="8">
        <v>0</v>
      </c>
      <c r="G130" s="8">
        <v>0</v>
      </c>
      <c r="I130" s="2" t="s">
        <v>63</v>
      </c>
      <c r="J130" s="3">
        <f>SUM(D128,F128,D130,F130)</f>
        <v>10</v>
      </c>
      <c r="K130" s="3">
        <f>SUM(D127,F127,D131,F131)</f>
        <v>13</v>
      </c>
      <c r="M130" s="2" t="s">
        <v>63</v>
      </c>
      <c r="N130" s="6">
        <f t="shared" si="87"/>
        <v>43.478260869565219</v>
      </c>
      <c r="O130" s="6">
        <f t="shared" si="88"/>
        <v>56.521739130434781</v>
      </c>
      <c r="P130" s="36" t="s">
        <v>181</v>
      </c>
      <c r="Q130" s="2">
        <f>J131/(J131+J129+J130) *100</f>
        <v>34.482758620689658</v>
      </c>
    </row>
    <row r="131" spans="2:17" ht="15.75" customHeight="1">
      <c r="B131" s="2"/>
      <c r="C131" s="2" t="s">
        <v>12</v>
      </c>
      <c r="D131" s="8">
        <v>9</v>
      </c>
      <c r="E131" s="8">
        <v>4</v>
      </c>
      <c r="F131" s="8">
        <v>1</v>
      </c>
      <c r="G131" s="8">
        <v>0</v>
      </c>
      <c r="I131" s="2" t="s">
        <v>188</v>
      </c>
      <c r="J131" s="3">
        <f>SUM(D131,F131)</f>
        <v>10</v>
      </c>
    </row>
    <row r="132" spans="2:17" ht="15.75" customHeight="1"/>
    <row r="133" spans="2:17" ht="15.75" customHeight="1">
      <c r="B133" s="1"/>
      <c r="C133" s="1"/>
      <c r="D133" s="1" t="s">
        <v>0</v>
      </c>
      <c r="E133" s="1"/>
      <c r="F133" s="1" t="s">
        <v>1</v>
      </c>
      <c r="G133" s="1"/>
    </row>
    <row r="134" spans="2:17" ht="15.75" customHeight="1">
      <c r="B134" s="1" t="s">
        <v>13</v>
      </c>
      <c r="C134" s="1"/>
      <c r="D134" s="1" t="s">
        <v>3</v>
      </c>
      <c r="E134" s="1" t="s">
        <v>4</v>
      </c>
      <c r="F134" s="1" t="s">
        <v>3</v>
      </c>
      <c r="G134" s="1" t="s">
        <v>4</v>
      </c>
      <c r="I134" s="7" t="s">
        <v>29</v>
      </c>
      <c r="J134" s="1" t="s">
        <v>185</v>
      </c>
      <c r="K134" s="1" t="s">
        <v>12</v>
      </c>
      <c r="M134" s="7" t="s">
        <v>29</v>
      </c>
      <c r="N134" s="1" t="s">
        <v>185</v>
      </c>
      <c r="O134" s="1" t="s">
        <v>12</v>
      </c>
    </row>
    <row r="135" spans="2:17" ht="15.75" customHeight="1">
      <c r="B135" s="7" t="s">
        <v>29</v>
      </c>
      <c r="C135" s="2" t="s">
        <v>64</v>
      </c>
      <c r="D135" s="8">
        <v>10.5</v>
      </c>
      <c r="E135" s="21">
        <v>14</v>
      </c>
      <c r="F135" s="8">
        <v>4</v>
      </c>
      <c r="G135" s="8">
        <v>3</v>
      </c>
      <c r="I135" s="2" t="s">
        <v>64</v>
      </c>
      <c r="J135" s="3">
        <f>SUM(E135,G135,E139,G139)</f>
        <v>17.5</v>
      </c>
      <c r="K135" s="3">
        <f>SUM(E137,G137,E140,G140)</f>
        <v>9</v>
      </c>
      <c r="M135" s="2" t="s">
        <v>64</v>
      </c>
      <c r="N135" s="6">
        <f t="shared" ref="N135:N136" si="89">J135*100/(K135+J135)</f>
        <v>66.037735849056602</v>
      </c>
      <c r="O135" s="6">
        <f t="shared" ref="O135:O136" si="90">K135*100/(J135+K135)</f>
        <v>33.962264150943398</v>
      </c>
    </row>
    <row r="136" spans="2:17" ht="15.75" customHeight="1">
      <c r="B136" s="2"/>
      <c r="C136" s="2" t="s">
        <v>70</v>
      </c>
      <c r="D136" s="21">
        <v>2.5</v>
      </c>
      <c r="E136" s="8">
        <v>2</v>
      </c>
      <c r="F136" s="8">
        <v>0.5</v>
      </c>
      <c r="G136" s="8">
        <v>0</v>
      </c>
      <c r="I136" s="2" t="s">
        <v>63</v>
      </c>
      <c r="J136" s="3">
        <f>SUM(D136,F136,D139,F139)</f>
        <v>3.5</v>
      </c>
      <c r="K136" s="3">
        <f>SUM(D138,F138,D140,F140)</f>
        <v>3.5</v>
      </c>
      <c r="M136" s="2" t="s">
        <v>63</v>
      </c>
      <c r="N136" s="6">
        <f t="shared" si="89"/>
        <v>50</v>
      </c>
      <c r="O136" s="6">
        <f t="shared" si="90"/>
        <v>50</v>
      </c>
    </row>
    <row r="137" spans="2:17" ht="15.75" customHeight="1">
      <c r="B137" s="2"/>
      <c r="C137" s="2" t="s">
        <v>66</v>
      </c>
      <c r="D137" s="8">
        <v>6</v>
      </c>
      <c r="E137" s="8">
        <v>8</v>
      </c>
      <c r="F137" s="8">
        <v>0.5</v>
      </c>
      <c r="G137" s="8">
        <v>1</v>
      </c>
    </row>
    <row r="138" spans="2:17" ht="15.75" customHeight="1">
      <c r="B138" s="2"/>
      <c r="C138" s="2" t="s">
        <v>71</v>
      </c>
      <c r="D138" s="8">
        <v>2.5</v>
      </c>
      <c r="E138" s="8">
        <v>0.5</v>
      </c>
      <c r="F138" s="8">
        <v>0</v>
      </c>
      <c r="G138" s="8">
        <v>0</v>
      </c>
      <c r="I138" s="7" t="s">
        <v>29</v>
      </c>
      <c r="J138" s="1" t="s">
        <v>187</v>
      </c>
      <c r="K138" s="1" t="s">
        <v>188</v>
      </c>
      <c r="M138" s="7" t="s">
        <v>29</v>
      </c>
      <c r="N138" s="1" t="s">
        <v>187</v>
      </c>
      <c r="O138" s="1" t="s">
        <v>188</v>
      </c>
      <c r="P138" s="36" t="s">
        <v>179</v>
      </c>
      <c r="Q138" s="2">
        <f>J139/(J139+J140+J141) *100</f>
        <v>32.727272727272727</v>
      </c>
    </row>
    <row r="139" spans="2:17" ht="15.75" customHeight="1">
      <c r="B139" s="2"/>
      <c r="C139" s="2" t="s">
        <v>72</v>
      </c>
      <c r="D139" s="8">
        <v>0.5</v>
      </c>
      <c r="E139" s="8">
        <v>0.5</v>
      </c>
      <c r="F139" s="8">
        <v>0</v>
      </c>
      <c r="G139" s="8">
        <v>0</v>
      </c>
      <c r="I139" s="2" t="s">
        <v>64</v>
      </c>
      <c r="J139" s="3">
        <f>SUM(E137,G137,E140,G140)</f>
        <v>9</v>
      </c>
      <c r="K139" s="3">
        <f>SUM(E138,G138,E141,G141)</f>
        <v>15.5</v>
      </c>
      <c r="M139" s="2" t="s">
        <v>64</v>
      </c>
      <c r="N139" s="6">
        <f t="shared" ref="N139:N140" si="91">J139*100/(K139+J139)</f>
        <v>36.734693877551024</v>
      </c>
      <c r="O139" s="6">
        <f t="shared" ref="O139:O140" si="92">K139*100/(J139+K139)</f>
        <v>63.265306122448976</v>
      </c>
      <c r="P139" s="36" t="s">
        <v>180</v>
      </c>
      <c r="Q139" s="2">
        <f>J140/(J140+J141+J139) *100</f>
        <v>12.727272727272727</v>
      </c>
    </row>
    <row r="140" spans="2:17" ht="15.75" customHeight="1">
      <c r="B140" s="2"/>
      <c r="C140" s="2" t="s">
        <v>73</v>
      </c>
      <c r="D140" s="8">
        <v>0.5</v>
      </c>
      <c r="E140" s="8">
        <v>0</v>
      </c>
      <c r="F140" s="8">
        <v>0.5</v>
      </c>
      <c r="G140" s="8">
        <v>0</v>
      </c>
      <c r="I140" s="2" t="s">
        <v>63</v>
      </c>
      <c r="J140" s="3">
        <f>SUM(D138,F138,D140,F140)</f>
        <v>3.5</v>
      </c>
      <c r="K140" s="3">
        <f>SUM(D137,F137,D141,F141)</f>
        <v>16.5</v>
      </c>
      <c r="M140" s="2" t="s">
        <v>63</v>
      </c>
      <c r="N140" s="6">
        <f t="shared" si="91"/>
        <v>17.5</v>
      </c>
      <c r="O140" s="6">
        <f t="shared" si="92"/>
        <v>82.5</v>
      </c>
      <c r="P140" s="36" t="s">
        <v>181</v>
      </c>
      <c r="Q140" s="2">
        <f>J141/(J141+J139+J140) *100</f>
        <v>54.54545454545454</v>
      </c>
    </row>
    <row r="141" spans="2:17" ht="15.75" customHeight="1">
      <c r="B141" s="2"/>
      <c r="C141" s="2" t="s">
        <v>12</v>
      </c>
      <c r="D141" s="8">
        <v>9</v>
      </c>
      <c r="E141" s="8">
        <v>13.5</v>
      </c>
      <c r="F141" s="8">
        <v>1</v>
      </c>
      <c r="G141" s="8">
        <v>1.5</v>
      </c>
      <c r="I141" s="2" t="s">
        <v>188</v>
      </c>
      <c r="J141" s="3">
        <f>SUM(E141,G141)</f>
        <v>15</v>
      </c>
    </row>
    <row r="142" spans="2:17" ht="15.75" customHeight="1"/>
    <row r="143" spans="2:17" ht="15.75" customHeight="1">
      <c r="B143" s="1"/>
      <c r="C143" s="1"/>
      <c r="D143" s="1" t="s">
        <v>0</v>
      </c>
      <c r="E143" s="1"/>
      <c r="F143" s="1" t="s">
        <v>1</v>
      </c>
      <c r="G143" s="1"/>
    </row>
    <row r="144" spans="2:17" ht="15.75" customHeight="1">
      <c r="B144" s="1" t="s">
        <v>13</v>
      </c>
      <c r="C144" s="1"/>
      <c r="D144" s="1" t="s">
        <v>3</v>
      </c>
      <c r="E144" s="1" t="s">
        <v>4</v>
      </c>
      <c r="F144" s="1" t="s">
        <v>3</v>
      </c>
      <c r="G144" s="1" t="s">
        <v>4</v>
      </c>
      <c r="I144" s="9" t="s">
        <v>38</v>
      </c>
      <c r="J144" s="1" t="s">
        <v>185</v>
      </c>
      <c r="K144" s="1" t="s">
        <v>12</v>
      </c>
      <c r="M144" s="9" t="s">
        <v>38</v>
      </c>
      <c r="N144" s="1" t="s">
        <v>185</v>
      </c>
      <c r="O144" s="1" t="s">
        <v>12</v>
      </c>
    </row>
    <row r="145" spans="2:17" ht="15.75" customHeight="1">
      <c r="B145" s="9" t="s">
        <v>38</v>
      </c>
      <c r="C145" s="2" t="s">
        <v>64</v>
      </c>
      <c r="D145" s="8">
        <v>7</v>
      </c>
      <c r="E145" s="8">
        <v>7</v>
      </c>
      <c r="F145" s="8">
        <v>2.5</v>
      </c>
      <c r="G145" s="8">
        <v>4</v>
      </c>
      <c r="I145" s="2" t="s">
        <v>64</v>
      </c>
      <c r="J145" s="3">
        <f>SUM(D145,F145,D149,F149)</f>
        <v>11.5</v>
      </c>
      <c r="K145" s="3">
        <f>SUM(D147,F147,D150,F150)</f>
        <v>4</v>
      </c>
      <c r="M145" s="2" t="s">
        <v>64</v>
      </c>
      <c r="N145" s="6">
        <f t="shared" ref="N145:N146" si="93">J145*100/(K145+J145)</f>
        <v>74.193548387096769</v>
      </c>
      <c r="O145" s="6">
        <f t="shared" ref="O145:O146" si="94">K145*100/(J145+K145)</f>
        <v>25.806451612903224</v>
      </c>
    </row>
    <row r="146" spans="2:17" ht="15.75" customHeight="1">
      <c r="B146" s="2"/>
      <c r="C146" s="2" t="s">
        <v>70</v>
      </c>
      <c r="D146" s="8">
        <v>12</v>
      </c>
      <c r="E146" s="8">
        <v>4</v>
      </c>
      <c r="F146" s="8">
        <v>9.5</v>
      </c>
      <c r="G146" s="8">
        <v>1.5</v>
      </c>
      <c r="I146" s="2" t="s">
        <v>63</v>
      </c>
      <c r="J146" s="3">
        <f>SUM(D146,F146,D149,F149)</f>
        <v>23.5</v>
      </c>
      <c r="K146" s="3">
        <f>SUM(D148,F148,D150,F150)</f>
        <v>5</v>
      </c>
      <c r="M146" s="2" t="s">
        <v>63</v>
      </c>
      <c r="N146" s="6">
        <f t="shared" si="93"/>
        <v>82.456140350877192</v>
      </c>
      <c r="O146" s="6">
        <f t="shared" si="94"/>
        <v>17.543859649122808</v>
      </c>
    </row>
    <row r="147" spans="2:17" ht="15.75" customHeight="1">
      <c r="B147" s="2"/>
      <c r="C147" s="2" t="s">
        <v>66</v>
      </c>
      <c r="D147" s="8">
        <v>3.5</v>
      </c>
      <c r="E147" s="8">
        <v>2.5</v>
      </c>
      <c r="F147" s="8">
        <v>0</v>
      </c>
      <c r="G147" s="8">
        <v>0.5</v>
      </c>
    </row>
    <row r="148" spans="2:17" ht="15.75" customHeight="1">
      <c r="B148" s="2"/>
      <c r="C148" s="2" t="s">
        <v>71</v>
      </c>
      <c r="D148" s="8">
        <v>4</v>
      </c>
      <c r="E148" s="8">
        <v>3</v>
      </c>
      <c r="F148" s="8">
        <v>0.5</v>
      </c>
      <c r="G148" s="8">
        <v>0.5</v>
      </c>
      <c r="I148" s="9" t="s">
        <v>38</v>
      </c>
      <c r="J148" s="1" t="s">
        <v>187</v>
      </c>
      <c r="K148" s="1" t="s">
        <v>188</v>
      </c>
      <c r="M148" s="9" t="s">
        <v>38</v>
      </c>
      <c r="N148" s="1" t="s">
        <v>187</v>
      </c>
      <c r="O148" s="1" t="s">
        <v>188</v>
      </c>
      <c r="P148" s="36" t="s">
        <v>179</v>
      </c>
      <c r="Q148" s="2">
        <f>J149/(J149+J150+J151) *100</f>
        <v>14.285714285714285</v>
      </c>
    </row>
    <row r="149" spans="2:17" ht="15.75" customHeight="1">
      <c r="B149" s="2"/>
      <c r="C149" s="2" t="s">
        <v>72</v>
      </c>
      <c r="D149" s="8">
        <v>1.5</v>
      </c>
      <c r="E149" s="8">
        <v>0</v>
      </c>
      <c r="F149" s="8">
        <v>0.5</v>
      </c>
      <c r="G149" s="8">
        <v>1.5</v>
      </c>
      <c r="I149" s="2" t="s">
        <v>64</v>
      </c>
      <c r="J149" s="3">
        <f>SUM(D147,F147,D150,F150)</f>
        <v>4</v>
      </c>
      <c r="K149" s="3">
        <f>SUM(D148,F148,D151,F151)</f>
        <v>23.5</v>
      </c>
      <c r="M149" s="2" t="s">
        <v>64</v>
      </c>
      <c r="N149" s="6">
        <f t="shared" ref="N149:N150" si="95">J149*100/(K149+J149)</f>
        <v>14.545454545454545</v>
      </c>
      <c r="O149" s="6">
        <f t="shared" ref="O149:O150" si="96">K149*100/(J149+K149)</f>
        <v>85.454545454545453</v>
      </c>
      <c r="P149" s="36" t="s">
        <v>180</v>
      </c>
      <c r="Q149" s="2">
        <f>J150/(J150+J151+J149) *100</f>
        <v>17.857142857142858</v>
      </c>
    </row>
    <row r="150" spans="2:17" ht="15.75" customHeight="1">
      <c r="B150" s="2"/>
      <c r="C150" s="2" t="s">
        <v>73</v>
      </c>
      <c r="D150" s="8">
        <v>0.5</v>
      </c>
      <c r="E150" s="8">
        <v>0</v>
      </c>
      <c r="F150" s="8">
        <v>0</v>
      </c>
      <c r="G150" s="8">
        <v>0</v>
      </c>
      <c r="I150" s="2" t="s">
        <v>63</v>
      </c>
      <c r="J150" s="3">
        <f>SUM(D148,F148,D150,F150)</f>
        <v>5</v>
      </c>
      <c r="K150" s="3">
        <f>SUM(D147,F147,D151,F151)</f>
        <v>22.5</v>
      </c>
      <c r="M150" s="2" t="s">
        <v>63</v>
      </c>
      <c r="N150" s="6">
        <f t="shared" si="95"/>
        <v>18.181818181818183</v>
      </c>
      <c r="O150" s="6">
        <f t="shared" si="96"/>
        <v>81.818181818181813</v>
      </c>
      <c r="P150" s="36" t="s">
        <v>181</v>
      </c>
      <c r="Q150" s="2">
        <f>J151/(J151+J149+J150) *100</f>
        <v>67.857142857142861</v>
      </c>
    </row>
    <row r="151" spans="2:17" ht="15.75" customHeight="1">
      <c r="B151" s="2"/>
      <c r="C151" s="2" t="s">
        <v>12</v>
      </c>
      <c r="D151" s="8">
        <v>15</v>
      </c>
      <c r="E151" s="8">
        <v>20.5</v>
      </c>
      <c r="F151" s="8">
        <v>4</v>
      </c>
      <c r="G151" s="8">
        <v>4</v>
      </c>
      <c r="I151" s="2" t="s">
        <v>188</v>
      </c>
      <c r="J151" s="3">
        <f>SUM(D151,F151)</f>
        <v>19</v>
      </c>
    </row>
    <row r="152" spans="2:17" ht="15.75" customHeight="1"/>
    <row r="153" spans="2:17" ht="15.75" customHeight="1">
      <c r="B153" s="1"/>
      <c r="C153" s="1"/>
      <c r="D153" s="1" t="s">
        <v>0</v>
      </c>
      <c r="E153" s="1"/>
      <c r="F153" s="1" t="s">
        <v>1</v>
      </c>
      <c r="G153" s="1"/>
    </row>
    <row r="154" spans="2:17" ht="15.75" customHeight="1">
      <c r="B154" s="1" t="s">
        <v>13</v>
      </c>
      <c r="C154" s="1"/>
      <c r="D154" s="1" t="s">
        <v>3</v>
      </c>
      <c r="E154" s="1" t="s">
        <v>4</v>
      </c>
      <c r="F154" s="1" t="s">
        <v>3</v>
      </c>
      <c r="G154" s="1" t="s">
        <v>4</v>
      </c>
      <c r="I154" s="9" t="s">
        <v>39</v>
      </c>
      <c r="J154" s="1" t="s">
        <v>185</v>
      </c>
      <c r="K154" s="1" t="s">
        <v>12</v>
      </c>
      <c r="M154" s="9" t="s">
        <v>39</v>
      </c>
      <c r="N154" s="1" t="s">
        <v>185</v>
      </c>
      <c r="O154" s="1" t="s">
        <v>12</v>
      </c>
    </row>
    <row r="155" spans="2:17" ht="15.75" customHeight="1">
      <c r="B155" s="33" t="s">
        <v>39</v>
      </c>
      <c r="C155" s="2" t="s">
        <v>64</v>
      </c>
      <c r="D155" s="8">
        <v>22.333333333333336</v>
      </c>
      <c r="E155" s="8">
        <v>12.333333333333334</v>
      </c>
      <c r="F155" s="8">
        <v>15.333333333333332</v>
      </c>
      <c r="G155" s="8">
        <v>7.3333333333333339</v>
      </c>
      <c r="I155" s="2" t="s">
        <v>64</v>
      </c>
      <c r="J155" s="3">
        <f>SUM(D155,F155,D159,F159)</f>
        <v>43.333333333333336</v>
      </c>
      <c r="K155" s="3">
        <f>SUM(D157,F157,D160,F160)</f>
        <v>6.666666666666667</v>
      </c>
      <c r="M155" s="2" t="s">
        <v>64</v>
      </c>
      <c r="N155" s="6">
        <f t="shared" ref="N155:N156" si="97">J155*100/(K155+J155)</f>
        <v>86.666666666666686</v>
      </c>
      <c r="O155" s="6">
        <f t="shared" ref="O155:O156" si="98">K155*100/(J155+K155)</f>
        <v>13.333333333333336</v>
      </c>
    </row>
    <row r="156" spans="2:17" ht="15.75" customHeight="1">
      <c r="B156" s="2"/>
      <c r="C156" s="2" t="s">
        <v>70</v>
      </c>
      <c r="D156" s="8">
        <v>8</v>
      </c>
      <c r="E156" s="8">
        <v>0.33333333333333348</v>
      </c>
      <c r="F156" s="8">
        <v>4.6666666666666679</v>
      </c>
      <c r="G156" s="8">
        <v>0</v>
      </c>
      <c r="I156" s="2" t="s">
        <v>63</v>
      </c>
      <c r="J156" s="3">
        <f>SUM(D156,F156,D159,F159)</f>
        <v>18.333333333333336</v>
      </c>
      <c r="K156" s="3">
        <f>SUM(D158,F158,D160,F160)</f>
        <v>6.0000000000000009</v>
      </c>
      <c r="M156" s="2" t="s">
        <v>63</v>
      </c>
      <c r="N156" s="6">
        <f t="shared" si="97"/>
        <v>75.342465753424662</v>
      </c>
      <c r="O156" s="6">
        <f t="shared" si="98"/>
        <v>24.657534246575345</v>
      </c>
    </row>
    <row r="157" spans="2:17" ht="15.75" customHeight="1">
      <c r="B157" s="2"/>
      <c r="C157" s="2" t="s">
        <v>66</v>
      </c>
      <c r="D157" s="8">
        <v>2.333333333333333</v>
      </c>
      <c r="E157" s="8">
        <v>2</v>
      </c>
      <c r="F157" s="8">
        <v>0.66666666666666663</v>
      </c>
      <c r="G157" s="8">
        <v>0.33333333333333331</v>
      </c>
    </row>
    <row r="158" spans="2:17" ht="15.75" customHeight="1">
      <c r="B158" s="2"/>
      <c r="C158" s="2" t="s">
        <v>71</v>
      </c>
      <c r="D158" s="8">
        <v>1.666666666666667</v>
      </c>
      <c r="E158" s="8">
        <v>2</v>
      </c>
      <c r="F158" s="8">
        <v>0.66666666666666663</v>
      </c>
      <c r="G158" s="8">
        <v>0</v>
      </c>
      <c r="I158" s="9" t="s">
        <v>39</v>
      </c>
      <c r="J158" s="1" t="s">
        <v>187</v>
      </c>
      <c r="K158" s="1" t="s">
        <v>188</v>
      </c>
      <c r="M158" s="9" t="s">
        <v>39</v>
      </c>
      <c r="N158" s="1" t="s">
        <v>187</v>
      </c>
      <c r="O158" s="1" t="s">
        <v>188</v>
      </c>
      <c r="P158" s="36" t="s">
        <v>179</v>
      </c>
      <c r="Q158" s="2">
        <f>J159/(J159+J160+J161) *100</f>
        <v>25.641025641025646</v>
      </c>
    </row>
    <row r="159" spans="2:17" ht="15.75" customHeight="1">
      <c r="B159" s="2"/>
      <c r="C159" s="2" t="s">
        <v>72</v>
      </c>
      <c r="D159" s="8">
        <v>4</v>
      </c>
      <c r="E159" s="8">
        <v>0.66666666666666663</v>
      </c>
      <c r="F159" s="8">
        <v>1.666666666666667</v>
      </c>
      <c r="G159" s="8">
        <v>0</v>
      </c>
      <c r="I159" s="2" t="s">
        <v>64</v>
      </c>
      <c r="J159" s="3">
        <f>SUM(D157,F157,D160,F160)</f>
        <v>6.666666666666667</v>
      </c>
      <c r="K159" s="3">
        <f>SUM(D158,F158,D161,F161)</f>
        <v>15.666666666666668</v>
      </c>
      <c r="M159" s="2" t="s">
        <v>64</v>
      </c>
      <c r="N159" s="6">
        <f t="shared" ref="N159:N160" si="99">J159*100/(K159+J159)</f>
        <v>29.850746268656717</v>
      </c>
      <c r="O159" s="6">
        <f t="shared" ref="O159:O160" si="100">K159*100/(J159+K159)</f>
        <v>70.149253731343279</v>
      </c>
      <c r="P159" s="36" t="s">
        <v>180</v>
      </c>
      <c r="Q159" s="2">
        <f>J160/(J160+J161+J159) *100</f>
        <v>23.076923076923077</v>
      </c>
    </row>
    <row r="160" spans="2:17" ht="15.75" customHeight="1">
      <c r="B160" s="2"/>
      <c r="C160" s="2" t="s">
        <v>73</v>
      </c>
      <c r="D160" s="8">
        <v>3</v>
      </c>
      <c r="E160" s="8">
        <v>0</v>
      </c>
      <c r="F160" s="8">
        <v>0.66666666666666663</v>
      </c>
      <c r="G160" s="8">
        <v>0</v>
      </c>
      <c r="I160" s="2" t="s">
        <v>63</v>
      </c>
      <c r="J160" s="3">
        <f>SUM(D158,F158,D160,F160)</f>
        <v>6.0000000000000009</v>
      </c>
      <c r="K160" s="3">
        <f>SUM(D157,F157,D161,F161)</f>
        <v>16.333333333333332</v>
      </c>
      <c r="M160" s="2" t="s">
        <v>63</v>
      </c>
      <c r="N160" s="6">
        <f t="shared" si="99"/>
        <v>26.865671641791053</v>
      </c>
      <c r="O160" s="6">
        <f t="shared" si="100"/>
        <v>73.134328358208961</v>
      </c>
      <c r="P160" s="36" t="s">
        <v>181</v>
      </c>
      <c r="Q160" s="2">
        <f>J161/(J161+J159+J160) *100</f>
        <v>51.282051282051292</v>
      </c>
    </row>
    <row r="161" spans="2:17" ht="15.75" customHeight="1">
      <c r="B161" s="2"/>
      <c r="C161" s="2" t="s">
        <v>12</v>
      </c>
      <c r="D161" s="8">
        <v>12</v>
      </c>
      <c r="E161" s="8">
        <v>14.333333333333332</v>
      </c>
      <c r="F161" s="8">
        <v>1.3333333333333335</v>
      </c>
      <c r="G161" s="8">
        <v>2.333333333333333</v>
      </c>
      <c r="I161" s="2" t="s">
        <v>188</v>
      </c>
      <c r="J161" s="3">
        <f>SUM(D161,F161)</f>
        <v>13.333333333333334</v>
      </c>
    </row>
    <row r="162" spans="2:17" ht="15.75" customHeight="1"/>
    <row r="163" spans="2:17" ht="15.75" customHeight="1">
      <c r="B163" s="1"/>
      <c r="C163" s="1"/>
      <c r="D163" s="1" t="s">
        <v>0</v>
      </c>
      <c r="E163" s="1"/>
      <c r="F163" s="1" t="s">
        <v>1</v>
      </c>
      <c r="G163" s="1"/>
    </row>
    <row r="164" spans="2:17" ht="15.75" customHeight="1">
      <c r="B164" s="1" t="s">
        <v>13</v>
      </c>
      <c r="C164" s="1"/>
      <c r="D164" s="1" t="s">
        <v>3</v>
      </c>
      <c r="E164" s="1" t="s">
        <v>4</v>
      </c>
      <c r="F164" s="1" t="s">
        <v>3</v>
      </c>
      <c r="G164" s="1" t="s">
        <v>4</v>
      </c>
      <c r="I164" s="9" t="s">
        <v>40</v>
      </c>
      <c r="J164" s="1" t="s">
        <v>185</v>
      </c>
      <c r="K164" s="1" t="s">
        <v>12</v>
      </c>
      <c r="M164" s="9" t="s">
        <v>40</v>
      </c>
      <c r="N164" s="1" t="s">
        <v>185</v>
      </c>
      <c r="O164" s="1" t="s">
        <v>12</v>
      </c>
    </row>
    <row r="165" spans="2:17" ht="15.75" customHeight="1">
      <c r="B165" s="33" t="s">
        <v>40</v>
      </c>
      <c r="C165" s="2" t="s">
        <v>64</v>
      </c>
      <c r="D165" s="8">
        <v>26</v>
      </c>
      <c r="E165" s="8">
        <v>15.333333333333332</v>
      </c>
      <c r="F165" s="8">
        <v>9.3333333333333339</v>
      </c>
      <c r="G165" s="8">
        <v>5.333333333333333</v>
      </c>
      <c r="I165" s="2" t="s">
        <v>64</v>
      </c>
      <c r="J165" s="3">
        <f>SUM(D165,F165,D169,F169)</f>
        <v>44</v>
      </c>
      <c r="K165" s="3">
        <f>SUM(D167,F167,D170,F170)</f>
        <v>7</v>
      </c>
      <c r="M165" s="2" t="s">
        <v>64</v>
      </c>
      <c r="N165" s="6">
        <f t="shared" ref="N165:N166" si="101">J165*100/(K165+J165)</f>
        <v>86.274509803921575</v>
      </c>
      <c r="O165" s="6">
        <f t="shared" ref="O165:O166" si="102">K165*100/(J165+K165)</f>
        <v>13.725490196078431</v>
      </c>
    </row>
    <row r="166" spans="2:17" ht="15.75" customHeight="1">
      <c r="B166" s="2"/>
      <c r="C166" s="2" t="s">
        <v>70</v>
      </c>
      <c r="D166" s="8">
        <v>5.9999999999999991</v>
      </c>
      <c r="E166" s="8">
        <v>1.6666666666666661</v>
      </c>
      <c r="F166" s="8">
        <v>1.6666666666666665</v>
      </c>
      <c r="G166" s="8">
        <v>0.33333333333333337</v>
      </c>
      <c r="I166" s="2" t="s">
        <v>63</v>
      </c>
      <c r="J166" s="3">
        <f>SUM(D166,F166,D169,F169)</f>
        <v>16.333333333333332</v>
      </c>
      <c r="K166" s="3">
        <f>SUM(D168,F168,D170,F170)</f>
        <v>4.6666666666666661</v>
      </c>
      <c r="M166" s="2" t="s">
        <v>63</v>
      </c>
      <c r="N166" s="6">
        <f t="shared" si="101"/>
        <v>77.777777777777771</v>
      </c>
      <c r="O166" s="6">
        <f t="shared" si="102"/>
        <v>22.222222222222221</v>
      </c>
    </row>
    <row r="167" spans="2:17" ht="15.75" customHeight="1">
      <c r="B167" s="2"/>
      <c r="C167" s="2" t="s">
        <v>66</v>
      </c>
      <c r="D167" s="8">
        <v>4</v>
      </c>
      <c r="E167" s="8">
        <v>2.3333333333333335</v>
      </c>
      <c r="F167" s="8">
        <v>1</v>
      </c>
      <c r="G167" s="8">
        <v>0</v>
      </c>
    </row>
    <row r="168" spans="2:17" ht="15.75" customHeight="1">
      <c r="B168" s="2"/>
      <c r="C168" s="2" t="s">
        <v>71</v>
      </c>
      <c r="D168" s="8">
        <v>2.333333333333333</v>
      </c>
      <c r="E168" s="8">
        <v>1.3333333333333335</v>
      </c>
      <c r="F168" s="8">
        <v>0.33333333333333331</v>
      </c>
      <c r="G168" s="8">
        <v>0</v>
      </c>
      <c r="I168" s="9" t="s">
        <v>40</v>
      </c>
      <c r="J168" s="1" t="s">
        <v>187</v>
      </c>
      <c r="K168" s="1" t="s">
        <v>188</v>
      </c>
      <c r="M168" s="9" t="s">
        <v>40</v>
      </c>
      <c r="N168" s="1" t="s">
        <v>187</v>
      </c>
      <c r="O168" s="1" t="s">
        <v>188</v>
      </c>
      <c r="P168" s="36" t="s">
        <v>179</v>
      </c>
      <c r="Q168" s="2">
        <f>J169/(J169+J170+J171) *100</f>
        <v>28.378378378378383</v>
      </c>
    </row>
    <row r="169" spans="2:17" ht="15.75" customHeight="1">
      <c r="B169" s="2"/>
      <c r="C169" s="2" t="s">
        <v>72</v>
      </c>
      <c r="D169" s="8">
        <v>7</v>
      </c>
      <c r="E169" s="8">
        <v>1.666666666666667</v>
      </c>
      <c r="F169" s="8">
        <v>1.6666666666666667</v>
      </c>
      <c r="G169" s="8">
        <v>0.33333333333333331</v>
      </c>
      <c r="I169" s="2" t="s">
        <v>64</v>
      </c>
      <c r="J169" s="3">
        <f>SUM(D167,F167,D170,F170)</f>
        <v>7</v>
      </c>
      <c r="K169" s="3">
        <f>SUM(D168,F168,D171,F171)</f>
        <v>15.666666666666666</v>
      </c>
      <c r="M169" s="2" t="s">
        <v>64</v>
      </c>
      <c r="N169" s="6">
        <f t="shared" ref="N169:N170" si="103">J169*100/(K169+J169)</f>
        <v>30.882352941176475</v>
      </c>
      <c r="O169" s="6">
        <f t="shared" ref="O169:O170" si="104">K169*100/(J169+K169)</f>
        <v>69.117647058823536</v>
      </c>
      <c r="P169" s="36" t="s">
        <v>180</v>
      </c>
      <c r="Q169" s="2">
        <f>J170/(J170+J171+J169) *100</f>
        <v>18.918918918918916</v>
      </c>
    </row>
    <row r="170" spans="2:17" ht="15.75" customHeight="1">
      <c r="B170" s="2"/>
      <c r="C170" s="2" t="s">
        <v>73</v>
      </c>
      <c r="D170" s="8">
        <v>2</v>
      </c>
      <c r="E170" s="8">
        <v>0.66666666666666663</v>
      </c>
      <c r="F170" s="8">
        <v>0</v>
      </c>
      <c r="G170" s="8">
        <v>0.33333333333333331</v>
      </c>
      <c r="I170" s="2" t="s">
        <v>63</v>
      </c>
      <c r="J170" s="3">
        <f>SUM(D168,F168,D170,F170)</f>
        <v>4.6666666666666661</v>
      </c>
      <c r="K170" s="3">
        <f>SUM(D167,F167,D171,F171)</f>
        <v>18</v>
      </c>
      <c r="M170" s="2" t="s">
        <v>63</v>
      </c>
      <c r="N170" s="6">
        <f t="shared" si="103"/>
        <v>20.588235294117649</v>
      </c>
      <c r="O170" s="6">
        <f t="shared" si="104"/>
        <v>79.411764705882362</v>
      </c>
      <c r="P170" s="36" t="s">
        <v>181</v>
      </c>
      <c r="Q170" s="2">
        <f>J171/(J171+J169+J170) *100</f>
        <v>52.702702702702709</v>
      </c>
    </row>
    <row r="171" spans="2:17" ht="15.75" customHeight="1">
      <c r="B171" s="2"/>
      <c r="C171" s="2" t="s">
        <v>12</v>
      </c>
      <c r="D171" s="8">
        <v>11</v>
      </c>
      <c r="E171" s="8">
        <v>15.999999999999998</v>
      </c>
      <c r="F171" s="8">
        <v>2</v>
      </c>
      <c r="G171" s="8">
        <v>1.3333333333333335</v>
      </c>
      <c r="I171" s="2" t="s">
        <v>188</v>
      </c>
      <c r="J171" s="3">
        <f>SUM(D171,F171)</f>
        <v>13</v>
      </c>
    </row>
    <row r="172" spans="2:17" ht="15.75" customHeight="1"/>
    <row r="173" spans="2:17" ht="15.75" customHeight="1">
      <c r="B173" s="1"/>
      <c r="C173" s="1"/>
      <c r="D173" s="1" t="s">
        <v>0</v>
      </c>
      <c r="E173" s="1"/>
      <c r="F173" s="1" t="s">
        <v>1</v>
      </c>
      <c r="G173" s="1"/>
    </row>
    <row r="174" spans="2:17" ht="15.75" customHeight="1">
      <c r="B174" s="1" t="s">
        <v>18</v>
      </c>
      <c r="C174" s="1"/>
      <c r="D174" s="1" t="s">
        <v>3</v>
      </c>
      <c r="E174" s="1" t="s">
        <v>4</v>
      </c>
      <c r="F174" s="1" t="s">
        <v>3</v>
      </c>
      <c r="G174" s="1" t="s">
        <v>4</v>
      </c>
      <c r="I174" s="9" t="s">
        <v>19</v>
      </c>
      <c r="J174" s="1" t="s">
        <v>185</v>
      </c>
      <c r="K174" s="1" t="s">
        <v>12</v>
      </c>
      <c r="M174" s="9" t="s">
        <v>19</v>
      </c>
      <c r="N174" s="1" t="s">
        <v>185</v>
      </c>
      <c r="O174" s="1" t="s">
        <v>12</v>
      </c>
    </row>
    <row r="175" spans="2:17" ht="15.75" customHeight="1">
      <c r="B175" s="33" t="s">
        <v>19</v>
      </c>
      <c r="C175" s="2" t="s">
        <v>64</v>
      </c>
      <c r="D175" s="8">
        <v>11</v>
      </c>
      <c r="E175" s="8">
        <v>7.5</v>
      </c>
      <c r="F175" s="8">
        <v>3</v>
      </c>
      <c r="G175" s="8">
        <v>3</v>
      </c>
      <c r="I175" s="2" t="s">
        <v>64</v>
      </c>
      <c r="J175" s="3">
        <f>SUM(D175,F175,D179,F179)</f>
        <v>17</v>
      </c>
      <c r="K175" s="3">
        <f>SUM(D177,F177,D180,F180)</f>
        <v>8.5</v>
      </c>
      <c r="M175" s="2" t="s">
        <v>64</v>
      </c>
      <c r="N175" s="6">
        <f t="shared" ref="N175:N176" si="105">J175*100/(K175+J175)</f>
        <v>66.666666666666671</v>
      </c>
      <c r="O175" s="6">
        <f t="shared" ref="O175:O176" si="106">K175*100/(J175+K175)</f>
        <v>33.333333333333336</v>
      </c>
    </row>
    <row r="176" spans="2:17" ht="15.75" customHeight="1">
      <c r="B176" s="2"/>
      <c r="C176" s="2" t="s">
        <v>70</v>
      </c>
      <c r="D176" s="8">
        <v>10.5</v>
      </c>
      <c r="E176" s="8">
        <v>5.5</v>
      </c>
      <c r="F176" s="8">
        <v>1.5</v>
      </c>
      <c r="G176" s="8">
        <v>1</v>
      </c>
      <c r="I176" s="2" t="s">
        <v>63</v>
      </c>
      <c r="J176" s="3">
        <f>SUM(D176,F176,D179,F179)</f>
        <v>15</v>
      </c>
      <c r="K176" s="3">
        <f>SUM(D178,F178,D180,F180)</f>
        <v>9</v>
      </c>
      <c r="M176" s="2" t="s">
        <v>63</v>
      </c>
      <c r="N176" s="6">
        <f t="shared" si="105"/>
        <v>62.5</v>
      </c>
      <c r="O176" s="6">
        <f t="shared" si="106"/>
        <v>37.5</v>
      </c>
    </row>
    <row r="177" spans="2:17" ht="15.75" customHeight="1">
      <c r="B177" s="2"/>
      <c r="C177" s="2" t="s">
        <v>66</v>
      </c>
      <c r="D177" s="8">
        <v>5.5</v>
      </c>
      <c r="E177" s="8">
        <v>4.5</v>
      </c>
      <c r="F177" s="8">
        <v>1</v>
      </c>
      <c r="G177" s="8">
        <v>1</v>
      </c>
    </row>
    <row r="178" spans="2:17" ht="15.75" customHeight="1">
      <c r="B178" s="2"/>
      <c r="C178" s="2" t="s">
        <v>71</v>
      </c>
      <c r="D178" s="8">
        <v>7</v>
      </c>
      <c r="E178" s="8">
        <v>1</v>
      </c>
      <c r="F178" s="8">
        <v>0</v>
      </c>
      <c r="G178" s="8">
        <v>0</v>
      </c>
      <c r="I178" s="9" t="s">
        <v>19</v>
      </c>
      <c r="J178" s="1" t="s">
        <v>187</v>
      </c>
      <c r="K178" s="1" t="s">
        <v>188</v>
      </c>
      <c r="M178" s="9" t="s">
        <v>19</v>
      </c>
      <c r="N178" s="1" t="s">
        <v>187</v>
      </c>
      <c r="O178" s="1" t="s">
        <v>188</v>
      </c>
      <c r="P178" s="36" t="s">
        <v>179</v>
      </c>
      <c r="Q178" s="2">
        <f>J179/(J179+J180+J181) *100</f>
        <v>24.285714285714285</v>
      </c>
    </row>
    <row r="179" spans="2:17" ht="15.75" customHeight="1">
      <c r="B179" s="2"/>
      <c r="C179" s="2" t="s">
        <v>72</v>
      </c>
      <c r="D179" s="8">
        <v>3</v>
      </c>
      <c r="E179" s="8">
        <v>0.5</v>
      </c>
      <c r="F179" s="8">
        <v>0</v>
      </c>
      <c r="G179" s="8">
        <v>0</v>
      </c>
      <c r="I179" s="2" t="s">
        <v>64</v>
      </c>
      <c r="J179" s="3">
        <f>SUM(D177,F177,D180,F180)</f>
        <v>8.5</v>
      </c>
      <c r="K179" s="3">
        <f>SUM(D178,F178,D181,F181)</f>
        <v>24.5</v>
      </c>
      <c r="M179" s="2" t="s">
        <v>64</v>
      </c>
      <c r="N179" s="6">
        <f t="shared" ref="N179:N180" si="107">J179*100/(K179+J179)</f>
        <v>25.757575757575758</v>
      </c>
      <c r="O179" s="6">
        <f t="shared" ref="O179:O180" si="108">K179*100/(J179+K179)</f>
        <v>74.242424242424249</v>
      </c>
      <c r="P179" s="36" t="s">
        <v>180</v>
      </c>
      <c r="Q179" s="2">
        <f>J180/(J180+J181+J179) *100</f>
        <v>25.714285714285712</v>
      </c>
    </row>
    <row r="180" spans="2:17" ht="15.75" customHeight="1">
      <c r="B180" s="2"/>
      <c r="C180" s="2" t="s">
        <v>73</v>
      </c>
      <c r="D180" s="8">
        <v>2</v>
      </c>
      <c r="E180" s="8">
        <v>1</v>
      </c>
      <c r="F180" s="8">
        <v>0</v>
      </c>
      <c r="G180" s="8">
        <v>0</v>
      </c>
      <c r="I180" s="2" t="s">
        <v>63</v>
      </c>
      <c r="J180" s="3">
        <f>SUM(D178,F178,D180,F180)</f>
        <v>9</v>
      </c>
      <c r="K180" s="3">
        <f>SUM(D177,F177,D181,F181)</f>
        <v>24</v>
      </c>
      <c r="M180" s="2" t="s">
        <v>63</v>
      </c>
      <c r="N180" s="6">
        <f t="shared" si="107"/>
        <v>27.272727272727273</v>
      </c>
      <c r="O180" s="6">
        <f t="shared" si="108"/>
        <v>72.727272727272734</v>
      </c>
      <c r="P180" s="36" t="s">
        <v>181</v>
      </c>
      <c r="Q180" s="2">
        <f>J181/(J181+J179+J180) *100</f>
        <v>50</v>
      </c>
    </row>
    <row r="181" spans="2:17" ht="15.75" customHeight="1">
      <c r="B181" s="2"/>
      <c r="C181" s="2" t="s">
        <v>12</v>
      </c>
      <c r="D181" s="8">
        <v>13.5</v>
      </c>
      <c r="E181" s="8">
        <v>20</v>
      </c>
      <c r="F181" s="8">
        <v>4</v>
      </c>
      <c r="G181" s="8">
        <v>3.5</v>
      </c>
      <c r="I181" s="2" t="s">
        <v>188</v>
      </c>
      <c r="J181" s="3">
        <f>SUM(D181,F181)</f>
        <v>17.5</v>
      </c>
    </row>
    <row r="182" spans="2:17" ht="15.75" customHeight="1"/>
    <row r="183" spans="2:17" ht="15.75" customHeight="1">
      <c r="B183" s="1"/>
      <c r="C183" s="1"/>
      <c r="D183" s="1" t="s">
        <v>0</v>
      </c>
      <c r="E183" s="1"/>
      <c r="F183" s="1" t="s">
        <v>1</v>
      </c>
      <c r="G183" s="1"/>
    </row>
    <row r="184" spans="2:17" ht="15.75" customHeight="1">
      <c r="B184" s="1" t="s">
        <v>18</v>
      </c>
      <c r="C184" s="1"/>
      <c r="D184" s="1" t="s">
        <v>3</v>
      </c>
      <c r="E184" s="1" t="s">
        <v>4</v>
      </c>
      <c r="F184" s="1" t="s">
        <v>3</v>
      </c>
      <c r="G184" s="1" t="s">
        <v>4</v>
      </c>
      <c r="I184" s="9" t="s">
        <v>20</v>
      </c>
      <c r="J184" s="1" t="s">
        <v>185</v>
      </c>
      <c r="K184" s="1" t="s">
        <v>12</v>
      </c>
      <c r="M184" s="9" t="s">
        <v>20</v>
      </c>
      <c r="N184" s="1" t="s">
        <v>185</v>
      </c>
      <c r="O184" s="1" t="s">
        <v>12</v>
      </c>
    </row>
    <row r="185" spans="2:17" ht="15.75" customHeight="1">
      <c r="B185" s="33" t="s">
        <v>20</v>
      </c>
      <c r="C185" s="2" t="s">
        <v>64</v>
      </c>
      <c r="D185" s="8">
        <v>23</v>
      </c>
      <c r="E185" s="8">
        <v>11</v>
      </c>
      <c r="F185" s="8">
        <v>11</v>
      </c>
      <c r="G185" s="8">
        <v>5</v>
      </c>
      <c r="I185" s="2" t="s">
        <v>64</v>
      </c>
      <c r="J185" s="3">
        <f>SUM(D185,F185,D189,F189)</f>
        <v>48</v>
      </c>
      <c r="K185" s="3">
        <f>SUM(D187,F187,D190,F190)</f>
        <v>18</v>
      </c>
      <c r="M185" s="2" t="s">
        <v>64</v>
      </c>
      <c r="N185" s="6">
        <f t="shared" ref="N185:N186" si="109">J185*100/(K185+J185)</f>
        <v>72.727272727272734</v>
      </c>
      <c r="O185" s="6">
        <f t="shared" ref="O185:O186" si="110">K185*100/(J185+K185)</f>
        <v>27.272727272727273</v>
      </c>
    </row>
    <row r="186" spans="2:17" ht="15.75" customHeight="1">
      <c r="B186" s="2"/>
      <c r="C186" s="2" t="s">
        <v>70</v>
      </c>
      <c r="D186" s="8">
        <v>10</v>
      </c>
      <c r="E186" s="8">
        <v>2</v>
      </c>
      <c r="F186" s="8">
        <v>0</v>
      </c>
      <c r="G186" s="8">
        <v>0</v>
      </c>
      <c r="I186" s="2" t="s">
        <v>63</v>
      </c>
      <c r="J186" s="3">
        <f>SUM(D186,F186,D189,F189)</f>
        <v>24</v>
      </c>
      <c r="K186" s="3">
        <f>SUM(D188,F188,D190,F190)</f>
        <v>12</v>
      </c>
      <c r="M186" s="2" t="s">
        <v>63</v>
      </c>
      <c r="N186" s="6">
        <f t="shared" si="109"/>
        <v>66.666666666666671</v>
      </c>
      <c r="O186" s="6">
        <f t="shared" si="110"/>
        <v>33.333333333333336</v>
      </c>
    </row>
    <row r="187" spans="2:17" ht="15.75" customHeight="1">
      <c r="B187" s="2"/>
      <c r="C187" s="2" t="s">
        <v>66</v>
      </c>
      <c r="D187" s="8">
        <v>11</v>
      </c>
      <c r="E187" s="8">
        <v>5</v>
      </c>
      <c r="F187" s="8">
        <v>2</v>
      </c>
      <c r="G187" s="8">
        <v>0</v>
      </c>
    </row>
    <row r="188" spans="2:17" ht="15.75" customHeight="1">
      <c r="B188" s="2"/>
      <c r="C188" s="2" t="s">
        <v>71</v>
      </c>
      <c r="D188" s="8">
        <v>6</v>
      </c>
      <c r="E188" s="8">
        <v>3</v>
      </c>
      <c r="F188" s="8">
        <v>1</v>
      </c>
      <c r="G188" s="8">
        <v>0</v>
      </c>
      <c r="I188" s="9" t="s">
        <v>20</v>
      </c>
      <c r="J188" s="1" t="s">
        <v>187</v>
      </c>
      <c r="K188" s="1" t="s">
        <v>188</v>
      </c>
      <c r="M188" s="9" t="s">
        <v>20</v>
      </c>
      <c r="N188" s="1" t="s">
        <v>187</v>
      </c>
      <c r="O188" s="1" t="s">
        <v>188</v>
      </c>
      <c r="P188" s="36" t="s">
        <v>179</v>
      </c>
      <c r="Q188" s="2">
        <f>J189/(J189+J190+J191) *100</f>
        <v>45</v>
      </c>
    </row>
    <row r="189" spans="2:17" ht="15.75" customHeight="1">
      <c r="B189" s="2"/>
      <c r="C189" s="2" t="s">
        <v>72</v>
      </c>
      <c r="D189" s="8">
        <v>7</v>
      </c>
      <c r="E189" s="8">
        <v>1</v>
      </c>
      <c r="F189" s="8">
        <v>7</v>
      </c>
      <c r="G189" s="8">
        <v>1</v>
      </c>
      <c r="I189" s="2" t="s">
        <v>64</v>
      </c>
      <c r="J189" s="3">
        <f>SUM(D187,F187,D190,F190)</f>
        <v>18</v>
      </c>
      <c r="K189" s="3">
        <f>SUM(D188,F188,D191,F191)</f>
        <v>17</v>
      </c>
      <c r="M189" s="2" t="s">
        <v>64</v>
      </c>
      <c r="N189" s="6">
        <f t="shared" ref="N189:N190" si="111">J189*100/(K189+J189)</f>
        <v>51.428571428571431</v>
      </c>
      <c r="O189" s="6">
        <f t="shared" ref="O189:O190" si="112">K189*100/(J189+K189)</f>
        <v>48.571428571428569</v>
      </c>
      <c r="P189" s="36" t="s">
        <v>180</v>
      </c>
      <c r="Q189" s="2">
        <f>J190/(J190+J191+J189) *100</f>
        <v>30</v>
      </c>
    </row>
    <row r="190" spans="2:17" ht="15.75" customHeight="1">
      <c r="B190" s="2"/>
      <c r="C190" s="2" t="s">
        <v>73</v>
      </c>
      <c r="D190" s="8">
        <v>5</v>
      </c>
      <c r="E190" s="8">
        <v>1</v>
      </c>
      <c r="F190" s="8">
        <v>0</v>
      </c>
      <c r="G190" s="8">
        <v>0</v>
      </c>
      <c r="I190" s="2" t="s">
        <v>63</v>
      </c>
      <c r="J190" s="3">
        <f>SUM(D188,F188,D190,F190)</f>
        <v>12</v>
      </c>
      <c r="K190" s="3">
        <f>SUM(D187,F187,D191,F191)</f>
        <v>23</v>
      </c>
      <c r="M190" s="2" t="s">
        <v>63</v>
      </c>
      <c r="N190" s="6">
        <f t="shared" si="111"/>
        <v>34.285714285714285</v>
      </c>
      <c r="O190" s="6">
        <f t="shared" si="112"/>
        <v>65.714285714285708</v>
      </c>
      <c r="P190" s="36" t="s">
        <v>181</v>
      </c>
      <c r="Q190" s="2">
        <f>J191/(J191+J189+J190) *100</f>
        <v>25</v>
      </c>
    </row>
    <row r="191" spans="2:17" ht="15.75" customHeight="1">
      <c r="B191" s="2"/>
      <c r="C191" s="2" t="s">
        <v>12</v>
      </c>
      <c r="D191" s="8">
        <v>10</v>
      </c>
      <c r="E191" s="8">
        <v>19</v>
      </c>
      <c r="F191" s="8">
        <v>0</v>
      </c>
      <c r="G191" s="8">
        <v>4</v>
      </c>
      <c r="I191" s="2" t="s">
        <v>188</v>
      </c>
      <c r="J191" s="3">
        <f>SUM(D191,F191)</f>
        <v>10</v>
      </c>
    </row>
    <row r="192" spans="2:17" ht="15.75" customHeight="1"/>
    <row r="193" spans="2:17" ht="15.75" customHeight="1">
      <c r="B193" s="1"/>
      <c r="C193" s="1"/>
      <c r="D193" s="1" t="s">
        <v>0</v>
      </c>
      <c r="E193" s="1"/>
      <c r="F193" s="1" t="s">
        <v>1</v>
      </c>
      <c r="G193" s="1"/>
    </row>
    <row r="194" spans="2:17" ht="15.75" customHeight="1">
      <c r="B194" s="1" t="s">
        <v>18</v>
      </c>
      <c r="C194" s="1"/>
      <c r="D194" s="1" t="s">
        <v>3</v>
      </c>
      <c r="E194" s="1" t="s">
        <v>4</v>
      </c>
      <c r="F194" s="1" t="s">
        <v>3</v>
      </c>
      <c r="G194" s="1" t="s">
        <v>4</v>
      </c>
      <c r="I194" s="9" t="s">
        <v>24</v>
      </c>
      <c r="J194" s="1" t="s">
        <v>185</v>
      </c>
      <c r="K194" s="1" t="s">
        <v>12</v>
      </c>
      <c r="M194" s="9" t="s">
        <v>24</v>
      </c>
      <c r="N194" s="1" t="s">
        <v>185</v>
      </c>
      <c r="O194" s="1" t="s">
        <v>12</v>
      </c>
    </row>
    <row r="195" spans="2:17" ht="15.75" customHeight="1">
      <c r="B195" s="33" t="s">
        <v>24</v>
      </c>
      <c r="C195" s="2" t="s">
        <v>64</v>
      </c>
      <c r="D195" s="8">
        <v>29</v>
      </c>
      <c r="E195" s="8">
        <v>17</v>
      </c>
      <c r="F195" s="8">
        <v>16</v>
      </c>
      <c r="G195" s="8">
        <v>12</v>
      </c>
      <c r="I195" s="2" t="s">
        <v>64</v>
      </c>
      <c r="J195" s="3">
        <f>SUM(D195,F195,D199,F199)</f>
        <v>45.5</v>
      </c>
      <c r="K195" s="3">
        <f>SUM(D197,F197,D200,F200)</f>
        <v>8</v>
      </c>
      <c r="M195" s="2" t="s">
        <v>64</v>
      </c>
      <c r="N195" s="6">
        <f t="shared" ref="N195:N196" si="113">J195*100/(K195+J195)</f>
        <v>85.046728971962622</v>
      </c>
      <c r="O195" s="6">
        <f t="shared" ref="O195:O196" si="114">K195*100/(J195+K195)</f>
        <v>14.953271028037383</v>
      </c>
    </row>
    <row r="196" spans="2:17" ht="15.75" customHeight="1">
      <c r="B196" s="2"/>
      <c r="C196" s="2" t="s">
        <v>70</v>
      </c>
      <c r="D196" s="8">
        <v>2.5</v>
      </c>
      <c r="E196" s="8">
        <v>0.5</v>
      </c>
      <c r="F196" s="8">
        <v>0</v>
      </c>
      <c r="G196" s="8">
        <v>0.5</v>
      </c>
      <c r="I196" s="2" t="s">
        <v>63</v>
      </c>
      <c r="J196" s="3">
        <f>SUM(D196,F196,D199,F199)</f>
        <v>3</v>
      </c>
      <c r="K196" s="3">
        <f>SUM(D198,F198,D200,F200)</f>
        <v>2</v>
      </c>
      <c r="M196" s="2" t="s">
        <v>63</v>
      </c>
      <c r="N196" s="6">
        <f t="shared" si="113"/>
        <v>60</v>
      </c>
      <c r="O196" s="6">
        <f t="shared" si="114"/>
        <v>40</v>
      </c>
    </row>
    <row r="197" spans="2:17" ht="15.75" customHeight="1">
      <c r="B197" s="2"/>
      <c r="C197" s="2" t="s">
        <v>66</v>
      </c>
      <c r="D197" s="8">
        <v>5.5</v>
      </c>
      <c r="E197" s="8">
        <v>6</v>
      </c>
      <c r="F197" s="8">
        <v>1.5</v>
      </c>
      <c r="G197" s="8">
        <v>1</v>
      </c>
    </row>
    <row r="198" spans="2:17" ht="15.75" customHeight="1">
      <c r="B198" s="2"/>
      <c r="C198" s="2" t="s">
        <v>71</v>
      </c>
      <c r="D198" s="8">
        <v>1</v>
      </c>
      <c r="E198" s="8">
        <v>0</v>
      </c>
      <c r="F198" s="8">
        <v>0</v>
      </c>
      <c r="G198" s="8">
        <v>0.5</v>
      </c>
      <c r="I198" s="9" t="s">
        <v>24</v>
      </c>
      <c r="J198" s="1" t="s">
        <v>187</v>
      </c>
      <c r="K198" s="1" t="s">
        <v>188</v>
      </c>
      <c r="M198" s="9" t="s">
        <v>24</v>
      </c>
      <c r="N198" s="1" t="s">
        <v>187</v>
      </c>
      <c r="O198" s="1" t="s">
        <v>188</v>
      </c>
      <c r="P198" s="36" t="s">
        <v>179</v>
      </c>
      <c r="Q198" s="2">
        <f>J199/(J199+J200+J201) *100</f>
        <v>45.714285714285715</v>
      </c>
    </row>
    <row r="199" spans="2:17" ht="15.75" customHeight="1">
      <c r="B199" s="2"/>
      <c r="C199" s="2" t="s">
        <v>72</v>
      </c>
      <c r="D199" s="8">
        <v>0.5</v>
      </c>
      <c r="E199" s="8">
        <v>0</v>
      </c>
      <c r="F199" s="8">
        <v>0</v>
      </c>
      <c r="G199" s="8">
        <v>0</v>
      </c>
      <c r="I199" s="2" t="s">
        <v>64</v>
      </c>
      <c r="J199" s="3">
        <f>SUM(D197,F197,D200,F200)</f>
        <v>8</v>
      </c>
      <c r="K199" s="3">
        <f>SUM(D198,F198,D201,F201)</f>
        <v>8.5</v>
      </c>
      <c r="M199" s="2" t="s">
        <v>64</v>
      </c>
      <c r="N199" s="6">
        <f t="shared" ref="N199:N200" si="115">J199*100/(K199+J199)</f>
        <v>48.484848484848484</v>
      </c>
      <c r="O199" s="6">
        <f t="shared" ref="O199:O200" si="116">K199*100/(J199+K199)</f>
        <v>51.515151515151516</v>
      </c>
      <c r="P199" s="36" t="s">
        <v>180</v>
      </c>
      <c r="Q199" s="2">
        <f>J200/(J200+J201+J199) *100</f>
        <v>11.428571428571429</v>
      </c>
    </row>
    <row r="200" spans="2:17" ht="15.75" customHeight="1">
      <c r="B200" s="2"/>
      <c r="C200" s="2" t="s">
        <v>73</v>
      </c>
      <c r="D200" s="8">
        <v>1</v>
      </c>
      <c r="E200" s="8">
        <v>0</v>
      </c>
      <c r="F200" s="8">
        <v>0</v>
      </c>
      <c r="G200" s="8">
        <v>0.5</v>
      </c>
      <c r="I200" s="2" t="s">
        <v>63</v>
      </c>
      <c r="J200" s="3">
        <f>SUM(D198,F198,D200,F200)</f>
        <v>2</v>
      </c>
      <c r="K200" s="3">
        <f>SUM(D197,F197,D201,F201)</f>
        <v>14.5</v>
      </c>
      <c r="M200" s="2" t="s">
        <v>63</v>
      </c>
      <c r="N200" s="6">
        <f t="shared" si="115"/>
        <v>12.121212121212121</v>
      </c>
      <c r="O200" s="6">
        <f t="shared" si="116"/>
        <v>87.878787878787875</v>
      </c>
      <c r="P200" s="36" t="s">
        <v>181</v>
      </c>
      <c r="Q200" s="2">
        <f>J201/(J201+J199+J200) *100</f>
        <v>42.857142857142854</v>
      </c>
    </row>
    <row r="201" spans="2:17" ht="15.75" customHeight="1">
      <c r="B201" s="2"/>
      <c r="C201" s="2" t="s">
        <v>12</v>
      </c>
      <c r="D201" s="8">
        <v>6.5</v>
      </c>
      <c r="E201" s="8">
        <v>14.5</v>
      </c>
      <c r="F201" s="8">
        <v>1</v>
      </c>
      <c r="G201" s="8">
        <v>1.5</v>
      </c>
      <c r="I201" s="2" t="s">
        <v>188</v>
      </c>
      <c r="J201" s="3">
        <f>SUM(D201,F201)</f>
        <v>7.5</v>
      </c>
    </row>
    <row r="202" spans="2:17" ht="15.75" customHeight="1"/>
    <row r="203" spans="2:17" ht="15.75" customHeight="1">
      <c r="B203" s="1"/>
      <c r="C203" s="1"/>
      <c r="D203" s="1" t="s">
        <v>0</v>
      </c>
      <c r="E203" s="1"/>
      <c r="F203" s="1" t="s">
        <v>1</v>
      </c>
      <c r="G203" s="1"/>
    </row>
    <row r="204" spans="2:17" ht="15.75" customHeight="1">
      <c r="B204" s="1" t="s">
        <v>18</v>
      </c>
      <c r="C204" s="1"/>
      <c r="D204" s="1" t="s">
        <v>3</v>
      </c>
      <c r="E204" s="1" t="s">
        <v>4</v>
      </c>
      <c r="F204" s="1" t="s">
        <v>3</v>
      </c>
      <c r="G204" s="1" t="s">
        <v>4</v>
      </c>
      <c r="I204" s="9" t="s">
        <v>34</v>
      </c>
      <c r="J204" s="1" t="s">
        <v>185</v>
      </c>
      <c r="K204" s="1" t="s">
        <v>12</v>
      </c>
      <c r="M204" s="9" t="s">
        <v>34</v>
      </c>
      <c r="N204" s="1" t="s">
        <v>185</v>
      </c>
      <c r="O204" s="1" t="s">
        <v>12</v>
      </c>
    </row>
    <row r="205" spans="2:17" ht="15.75" customHeight="1">
      <c r="B205" s="33" t="s">
        <v>34</v>
      </c>
      <c r="C205" s="2" t="s">
        <v>64</v>
      </c>
      <c r="D205" s="8">
        <v>23</v>
      </c>
      <c r="E205" s="8">
        <v>8.5</v>
      </c>
      <c r="F205" s="8">
        <v>14</v>
      </c>
      <c r="G205" s="8">
        <v>9</v>
      </c>
      <c r="I205" s="2" t="s">
        <v>64</v>
      </c>
      <c r="J205" s="3">
        <f>SUM(D205,F205,D209,F209)</f>
        <v>41.5</v>
      </c>
      <c r="K205" s="3">
        <f>SUM(D207,F207,D210,F210)</f>
        <v>7</v>
      </c>
      <c r="M205" s="2" t="s">
        <v>64</v>
      </c>
      <c r="N205" s="6">
        <f t="shared" ref="N205:N206" si="117">J205*100/(K205+J205)</f>
        <v>85.567010309278345</v>
      </c>
      <c r="O205" s="6">
        <f t="shared" ref="O205:O206" si="118">K205*100/(J205+K205)</f>
        <v>14.43298969072165</v>
      </c>
    </row>
    <row r="206" spans="2:17" ht="15.75" customHeight="1">
      <c r="B206" s="2"/>
      <c r="C206" s="2" t="s">
        <v>70</v>
      </c>
      <c r="D206" s="8">
        <v>7.5</v>
      </c>
      <c r="E206" s="8">
        <v>1.5</v>
      </c>
      <c r="F206" s="8">
        <v>2</v>
      </c>
      <c r="G206" s="8">
        <v>0.5</v>
      </c>
      <c r="I206" s="2" t="s">
        <v>63</v>
      </c>
      <c r="J206" s="3">
        <f>SUM(D206,F206,D209,F209)</f>
        <v>14</v>
      </c>
      <c r="K206" s="3">
        <f>SUM(D208,F208,D210,F210)</f>
        <v>1.5</v>
      </c>
      <c r="M206" s="2" t="s">
        <v>63</v>
      </c>
      <c r="N206" s="6">
        <f t="shared" si="117"/>
        <v>90.322580645161295</v>
      </c>
      <c r="O206" s="6">
        <f t="shared" si="118"/>
        <v>9.67741935483871</v>
      </c>
    </row>
    <row r="207" spans="2:17" ht="15.75" customHeight="1">
      <c r="B207" s="2"/>
      <c r="C207" s="2" t="s">
        <v>66</v>
      </c>
      <c r="D207" s="8">
        <v>5.5</v>
      </c>
      <c r="E207" s="8">
        <v>2</v>
      </c>
      <c r="F207" s="8">
        <v>0</v>
      </c>
      <c r="G207" s="8">
        <v>0</v>
      </c>
    </row>
    <row r="208" spans="2:17" ht="15.75" customHeight="1">
      <c r="B208" s="2"/>
      <c r="C208" s="2" t="s">
        <v>71</v>
      </c>
      <c r="D208" s="8">
        <v>0</v>
      </c>
      <c r="E208" s="8">
        <v>0</v>
      </c>
      <c r="F208" s="8">
        <v>0</v>
      </c>
      <c r="G208" s="8">
        <v>0</v>
      </c>
      <c r="I208" s="9" t="s">
        <v>34</v>
      </c>
      <c r="J208" s="1" t="s">
        <v>187</v>
      </c>
      <c r="K208" s="1" t="s">
        <v>188</v>
      </c>
      <c r="M208" s="9" t="s">
        <v>34</v>
      </c>
      <c r="N208" s="1" t="s">
        <v>187</v>
      </c>
      <c r="O208" s="1" t="s">
        <v>188</v>
      </c>
      <c r="P208" s="36" t="s">
        <v>179</v>
      </c>
      <c r="Q208" s="2">
        <f>J209/(J209+J210+J211) *100</f>
        <v>32.558139534883722</v>
      </c>
    </row>
    <row r="209" spans="2:17" ht="15.75" customHeight="1">
      <c r="B209" s="2"/>
      <c r="C209" s="2" t="s">
        <v>72</v>
      </c>
      <c r="D209" s="8">
        <v>4</v>
      </c>
      <c r="E209" s="8">
        <v>1.5</v>
      </c>
      <c r="F209" s="8">
        <v>0.5</v>
      </c>
      <c r="G209" s="8">
        <v>0</v>
      </c>
      <c r="I209" s="2" t="s">
        <v>64</v>
      </c>
      <c r="J209" s="3">
        <f>SUM(D207,F207,D210,F210)</f>
        <v>7</v>
      </c>
      <c r="K209" s="3">
        <f>SUM(D208,F208,D211,F211)</f>
        <v>13</v>
      </c>
      <c r="M209" s="2" t="s">
        <v>64</v>
      </c>
      <c r="N209" s="6">
        <f t="shared" ref="N209:N210" si="119">J209*100/(K209+J209)</f>
        <v>35</v>
      </c>
      <c r="O209" s="6">
        <f t="shared" ref="O209:O210" si="120">K209*100/(J209+K209)</f>
        <v>65</v>
      </c>
      <c r="P209" s="36" t="s">
        <v>180</v>
      </c>
      <c r="Q209" s="2">
        <f>J210/(J210+J211+J209) *100</f>
        <v>6.9767441860465116</v>
      </c>
    </row>
    <row r="210" spans="2:17" ht="15.75" customHeight="1">
      <c r="B210" s="2"/>
      <c r="C210" s="2" t="s">
        <v>73</v>
      </c>
      <c r="D210" s="8">
        <v>1.5</v>
      </c>
      <c r="E210" s="8">
        <v>0</v>
      </c>
      <c r="F210" s="8">
        <v>0</v>
      </c>
      <c r="G210" s="8">
        <v>0</v>
      </c>
      <c r="I210" s="2" t="s">
        <v>63</v>
      </c>
      <c r="J210" s="3">
        <f>SUM(D208,F208,D210,F210)</f>
        <v>1.5</v>
      </c>
      <c r="K210" s="3">
        <f>SUM(D207,F207,D211,F211)</f>
        <v>18.5</v>
      </c>
      <c r="M210" s="2" t="s">
        <v>63</v>
      </c>
      <c r="N210" s="6">
        <f t="shared" si="119"/>
        <v>7.5</v>
      </c>
      <c r="O210" s="6">
        <f t="shared" si="120"/>
        <v>92.5</v>
      </c>
      <c r="P210" s="36" t="s">
        <v>181</v>
      </c>
      <c r="Q210" s="2">
        <f>J211/(J211+J209+J210) *100</f>
        <v>60.465116279069761</v>
      </c>
    </row>
    <row r="211" spans="2:17" ht="15.75" customHeight="1">
      <c r="B211" s="2"/>
      <c r="C211" s="2" t="s">
        <v>12</v>
      </c>
      <c r="D211" s="8">
        <v>12</v>
      </c>
      <c r="E211" s="8">
        <v>13.5</v>
      </c>
      <c r="F211" s="8">
        <v>1</v>
      </c>
      <c r="G211" s="8">
        <v>0.5</v>
      </c>
      <c r="I211" s="2" t="s">
        <v>188</v>
      </c>
      <c r="J211" s="3">
        <f>SUM(D211,F211)</f>
        <v>13</v>
      </c>
    </row>
    <row r="212" spans="2:17" ht="15.75" customHeight="1"/>
    <row r="213" spans="2:17" ht="15.75" customHeight="1">
      <c r="B213" s="1"/>
      <c r="C213" s="1"/>
      <c r="D213" s="1" t="s">
        <v>0</v>
      </c>
      <c r="E213" s="1"/>
      <c r="F213" s="1" t="s">
        <v>1</v>
      </c>
      <c r="G213" s="1"/>
    </row>
    <row r="214" spans="2:17" ht="15.75" customHeight="1">
      <c r="B214" s="1" t="s">
        <v>18</v>
      </c>
      <c r="C214" s="1"/>
      <c r="D214" s="1" t="s">
        <v>3</v>
      </c>
      <c r="E214" s="1" t="s">
        <v>4</v>
      </c>
      <c r="F214" s="1" t="s">
        <v>3</v>
      </c>
      <c r="G214" s="1" t="s">
        <v>4</v>
      </c>
      <c r="I214" s="9" t="s">
        <v>35</v>
      </c>
      <c r="J214" s="1" t="s">
        <v>185</v>
      </c>
      <c r="K214" s="1" t="s">
        <v>12</v>
      </c>
      <c r="M214" s="9" t="s">
        <v>35</v>
      </c>
      <c r="N214" s="1" t="s">
        <v>185</v>
      </c>
      <c r="O214" s="1" t="s">
        <v>12</v>
      </c>
    </row>
    <row r="215" spans="2:17" ht="15.75" customHeight="1">
      <c r="B215" s="9" t="s">
        <v>35</v>
      </c>
      <c r="C215" s="2" t="s">
        <v>64</v>
      </c>
      <c r="D215" s="8">
        <v>8.3333333333333321</v>
      </c>
      <c r="E215" s="8">
        <v>8.3333333333333339</v>
      </c>
      <c r="F215" s="8">
        <v>8</v>
      </c>
      <c r="G215" s="8">
        <v>3</v>
      </c>
      <c r="I215" s="2" t="s">
        <v>64</v>
      </c>
      <c r="J215" s="3">
        <f>SUM(D215,F215,D219,F219)</f>
        <v>16.666666666666664</v>
      </c>
      <c r="K215" s="3">
        <f>SUM(D217,F217,D220,F220)</f>
        <v>4.333333333333333</v>
      </c>
      <c r="M215" s="2" t="s">
        <v>64</v>
      </c>
      <c r="N215" s="6">
        <f t="shared" ref="N215:N216" si="121">J215*100/(K215+J215)</f>
        <v>79.365079365079367</v>
      </c>
      <c r="O215" s="6">
        <f t="shared" ref="O215:O216" si="122">K215*100/(J215+K215)</f>
        <v>20.634920634920636</v>
      </c>
    </row>
    <row r="216" spans="2:17" ht="15.75" customHeight="1">
      <c r="B216" s="2"/>
      <c r="C216" s="2" t="s">
        <v>70</v>
      </c>
      <c r="D216" s="8">
        <v>7.333333333333333</v>
      </c>
      <c r="E216" s="8">
        <v>1.666666666666667</v>
      </c>
      <c r="F216" s="8">
        <v>3</v>
      </c>
      <c r="G216" s="8">
        <v>0.66666666666666663</v>
      </c>
      <c r="I216" s="2" t="s">
        <v>63</v>
      </c>
      <c r="J216" s="3">
        <f>SUM(D216,F216,D219,F219)</f>
        <v>10.666666666666666</v>
      </c>
      <c r="K216" s="3">
        <f>SUM(D218,F218,D220,F220)</f>
        <v>4.333333333333333</v>
      </c>
      <c r="M216" s="2" t="s">
        <v>63</v>
      </c>
      <c r="N216" s="6">
        <f t="shared" si="121"/>
        <v>71.1111111111111</v>
      </c>
      <c r="O216" s="6">
        <f t="shared" si="122"/>
        <v>28.888888888888889</v>
      </c>
    </row>
    <row r="217" spans="2:17" ht="15.75" customHeight="1">
      <c r="B217" s="2"/>
      <c r="C217" s="2" t="s">
        <v>66</v>
      </c>
      <c r="D217" s="8">
        <v>3.6666666666666665</v>
      </c>
      <c r="E217" s="8">
        <v>3.6666666666666665</v>
      </c>
      <c r="F217" s="8">
        <v>0</v>
      </c>
      <c r="G217" s="8">
        <v>0.33333333333333331</v>
      </c>
    </row>
    <row r="218" spans="2:17" ht="15.75" customHeight="1">
      <c r="B218" s="2"/>
      <c r="C218" s="2" t="s">
        <v>71</v>
      </c>
      <c r="D218" s="8">
        <v>3.6666666666666665</v>
      </c>
      <c r="E218" s="8">
        <v>0.66666666666666663</v>
      </c>
      <c r="F218" s="8">
        <v>0</v>
      </c>
      <c r="G218" s="8">
        <v>0</v>
      </c>
      <c r="I218" s="9" t="s">
        <v>35</v>
      </c>
      <c r="J218" s="1" t="s">
        <v>187</v>
      </c>
      <c r="K218" s="1" t="s">
        <v>188</v>
      </c>
      <c r="M218" s="9" t="s">
        <v>35</v>
      </c>
      <c r="N218" s="1" t="s">
        <v>187</v>
      </c>
      <c r="O218" s="1" t="s">
        <v>188</v>
      </c>
      <c r="P218" s="36" t="s">
        <v>179</v>
      </c>
      <c r="Q218" s="2">
        <f>J219/(J219+J220+J221) *100</f>
        <v>18.571428571428569</v>
      </c>
    </row>
    <row r="219" spans="2:17" ht="15.75" customHeight="1">
      <c r="B219" s="2"/>
      <c r="C219" s="2" t="s">
        <v>72</v>
      </c>
      <c r="D219" s="8">
        <v>0.33333333333333331</v>
      </c>
      <c r="E219" s="8">
        <v>0</v>
      </c>
      <c r="F219" s="8">
        <v>0</v>
      </c>
      <c r="G219" s="8">
        <v>0</v>
      </c>
      <c r="I219" s="2" t="s">
        <v>64</v>
      </c>
      <c r="J219" s="3">
        <f>SUM(D217,F217,D220,F220)</f>
        <v>4.333333333333333</v>
      </c>
      <c r="K219" s="3">
        <f>SUM(D218,F218,D221,F221)</f>
        <v>18.333333333333336</v>
      </c>
      <c r="M219" s="2" t="s">
        <v>64</v>
      </c>
      <c r="N219" s="6">
        <f t="shared" ref="N219:N220" si="123">J219*100/(K219+J219)</f>
        <v>19.117647058823529</v>
      </c>
      <c r="O219" s="6">
        <f t="shared" ref="O219:O220" si="124">K219*100/(J219+K219)</f>
        <v>80.882352941176478</v>
      </c>
      <c r="P219" s="36" t="s">
        <v>180</v>
      </c>
      <c r="Q219" s="2">
        <f>J220/(J220+J221+J219) *100</f>
        <v>18.571428571428573</v>
      </c>
    </row>
    <row r="220" spans="2:17" ht="15.75" customHeight="1">
      <c r="B220" s="2"/>
      <c r="C220" s="2" t="s">
        <v>73</v>
      </c>
      <c r="D220" s="8">
        <v>0.33333333333333331</v>
      </c>
      <c r="E220" s="8">
        <v>0</v>
      </c>
      <c r="F220" s="8">
        <v>0.33333333333333331</v>
      </c>
      <c r="G220" s="8">
        <v>0</v>
      </c>
      <c r="I220" s="2" t="s">
        <v>63</v>
      </c>
      <c r="J220" s="3">
        <f>SUM(D218,F218,D220,F220)</f>
        <v>4.333333333333333</v>
      </c>
      <c r="K220" s="3">
        <f>SUM(D217,F217,D221,F221)</f>
        <v>18.333333333333336</v>
      </c>
      <c r="M220" s="2" t="s">
        <v>63</v>
      </c>
      <c r="N220" s="6">
        <f t="shared" si="123"/>
        <v>19.117647058823529</v>
      </c>
      <c r="O220" s="6">
        <f t="shared" si="124"/>
        <v>80.882352941176478</v>
      </c>
      <c r="P220" s="36" t="s">
        <v>181</v>
      </c>
      <c r="Q220" s="2">
        <f>J221/(J221+J219+J220) *100</f>
        <v>62.857142857142868</v>
      </c>
    </row>
    <row r="221" spans="2:17" ht="15.75" customHeight="1">
      <c r="B221" s="2"/>
      <c r="C221" s="2" t="s">
        <v>12</v>
      </c>
      <c r="D221" s="8">
        <v>12.000000000000002</v>
      </c>
      <c r="E221" s="8">
        <v>15.333333333333334</v>
      </c>
      <c r="F221" s="8">
        <v>2.6666666666666665</v>
      </c>
      <c r="G221" s="8">
        <v>2.333333333333333</v>
      </c>
      <c r="I221" s="2" t="s">
        <v>188</v>
      </c>
      <c r="J221" s="3">
        <f>SUM(D221,F221)</f>
        <v>14.666666666666668</v>
      </c>
    </row>
    <row r="222" spans="2:17" ht="15.75" customHeight="1"/>
    <row r="223" spans="2:17" ht="15.75" customHeight="1">
      <c r="B223" s="1"/>
      <c r="C223" s="1"/>
      <c r="D223" s="1" t="s">
        <v>0</v>
      </c>
      <c r="E223" s="1"/>
      <c r="F223" s="1" t="s">
        <v>1</v>
      </c>
      <c r="G223" s="1"/>
    </row>
    <row r="224" spans="2:17" ht="15.75" customHeight="1">
      <c r="B224" s="1" t="s">
        <v>18</v>
      </c>
      <c r="C224" s="1"/>
      <c r="D224" s="1" t="s">
        <v>3</v>
      </c>
      <c r="E224" s="1" t="s">
        <v>4</v>
      </c>
      <c r="F224" s="1" t="s">
        <v>3</v>
      </c>
      <c r="G224" s="1" t="s">
        <v>4</v>
      </c>
      <c r="I224" s="9" t="s">
        <v>42</v>
      </c>
      <c r="J224" s="1" t="s">
        <v>185</v>
      </c>
      <c r="K224" s="1" t="s">
        <v>12</v>
      </c>
      <c r="M224" s="9" t="s">
        <v>42</v>
      </c>
      <c r="N224" s="1" t="s">
        <v>185</v>
      </c>
      <c r="O224" s="1" t="s">
        <v>12</v>
      </c>
    </row>
    <row r="225" spans="2:17" ht="15.75" customHeight="1">
      <c r="B225" s="9" t="s">
        <v>42</v>
      </c>
      <c r="C225" s="2" t="s">
        <v>64</v>
      </c>
      <c r="D225" s="8">
        <v>25</v>
      </c>
      <c r="E225" s="8">
        <v>31</v>
      </c>
      <c r="F225" s="8">
        <v>12.5</v>
      </c>
      <c r="G225" s="8">
        <v>16.5</v>
      </c>
      <c r="I225" s="2" t="s">
        <v>64</v>
      </c>
      <c r="J225" s="3">
        <f>SUM(D225,F225,D229,F229)</f>
        <v>42.5</v>
      </c>
      <c r="K225" s="3">
        <f>SUM(D227,F227,D230,F230)</f>
        <v>5</v>
      </c>
      <c r="M225" s="2" t="s">
        <v>64</v>
      </c>
      <c r="N225" s="6">
        <f t="shared" ref="N225:N226" si="125">J225*100/(K225+J225)</f>
        <v>89.473684210526315</v>
      </c>
      <c r="O225" s="6">
        <f t="shared" ref="O225:O226" si="126">K225*100/(J225+K225)</f>
        <v>10.526315789473685</v>
      </c>
    </row>
    <row r="226" spans="2:17" ht="15.75" customHeight="1">
      <c r="B226" s="2"/>
      <c r="C226" s="2" t="s">
        <v>70</v>
      </c>
      <c r="D226" s="8">
        <v>12</v>
      </c>
      <c r="E226" s="8">
        <v>6</v>
      </c>
      <c r="F226" s="8">
        <v>2.5</v>
      </c>
      <c r="G226" s="8">
        <v>2</v>
      </c>
      <c r="I226" s="2" t="s">
        <v>63</v>
      </c>
      <c r="J226" s="3">
        <f>SUM(D226,F226,D229,F229)</f>
        <v>19.5</v>
      </c>
      <c r="K226" s="3">
        <f>SUM(D228,F228,D230,F230)</f>
        <v>5</v>
      </c>
      <c r="M226" s="2" t="s">
        <v>63</v>
      </c>
      <c r="N226" s="6">
        <f t="shared" si="125"/>
        <v>79.591836734693871</v>
      </c>
      <c r="O226" s="6">
        <f t="shared" si="126"/>
        <v>20.408163265306122</v>
      </c>
    </row>
    <row r="227" spans="2:17" ht="15.75" customHeight="1">
      <c r="B227" s="2"/>
      <c r="C227" s="2" t="s">
        <v>66</v>
      </c>
      <c r="D227" s="8">
        <v>3.5</v>
      </c>
      <c r="E227" s="8">
        <v>3</v>
      </c>
      <c r="F227" s="8">
        <v>0.5</v>
      </c>
      <c r="G227" s="8">
        <v>0</v>
      </c>
    </row>
    <row r="228" spans="2:17" ht="15.75" customHeight="1">
      <c r="B228" s="2"/>
      <c r="C228" s="2" t="s">
        <v>71</v>
      </c>
      <c r="D228" s="8">
        <v>4</v>
      </c>
      <c r="E228" s="8">
        <v>3.5</v>
      </c>
      <c r="F228" s="8">
        <v>0</v>
      </c>
      <c r="G228" s="8">
        <v>0</v>
      </c>
      <c r="I228" s="9" t="s">
        <v>42</v>
      </c>
      <c r="J228" s="1" t="s">
        <v>187</v>
      </c>
      <c r="K228" s="1" t="s">
        <v>188</v>
      </c>
      <c r="M228" s="9" t="s">
        <v>42</v>
      </c>
      <c r="N228" s="1" t="s">
        <v>187</v>
      </c>
      <c r="O228" s="1" t="s">
        <v>188</v>
      </c>
      <c r="P228" s="36" t="s">
        <v>179</v>
      </c>
      <c r="Q228" s="2">
        <f>J229/(J229+J230+J231) *100</f>
        <v>20.408163265306122</v>
      </c>
    </row>
    <row r="229" spans="2:17" ht="15.75" customHeight="1">
      <c r="B229" s="2"/>
      <c r="C229" s="2" t="s">
        <v>72</v>
      </c>
      <c r="D229" s="8">
        <v>4.5</v>
      </c>
      <c r="E229" s="8">
        <v>0.5</v>
      </c>
      <c r="F229" s="8">
        <v>0.5</v>
      </c>
      <c r="G229" s="8">
        <v>0.5</v>
      </c>
      <c r="I229" s="2" t="s">
        <v>64</v>
      </c>
      <c r="J229" s="3">
        <f>SUM(D227,F227,D230,F230)</f>
        <v>5</v>
      </c>
      <c r="K229" s="3">
        <f>SUM(D228,F228,D231,F231)</f>
        <v>18.5</v>
      </c>
      <c r="M229" s="2" t="s">
        <v>64</v>
      </c>
      <c r="N229" s="6">
        <f t="shared" ref="N229:N230" si="127">J229*100/(K229+J229)</f>
        <v>21.276595744680851</v>
      </c>
      <c r="O229" s="6">
        <f t="shared" ref="O229:O230" si="128">K229*100/(J229+K229)</f>
        <v>78.723404255319153</v>
      </c>
      <c r="P229" s="36" t="s">
        <v>180</v>
      </c>
      <c r="Q229" s="2">
        <f>J230/(J230+J231+J229) *100</f>
        <v>20.408163265306122</v>
      </c>
    </row>
    <row r="230" spans="2:17" ht="15.75" customHeight="1">
      <c r="B230" s="2"/>
      <c r="C230" s="2" t="s">
        <v>73</v>
      </c>
      <c r="D230" s="8">
        <v>1</v>
      </c>
      <c r="E230" s="8">
        <v>0.5</v>
      </c>
      <c r="F230" s="8">
        <v>0</v>
      </c>
      <c r="G230" s="8">
        <v>0</v>
      </c>
      <c r="I230" s="2" t="s">
        <v>63</v>
      </c>
      <c r="J230" s="3">
        <f>SUM(D228,F228,D230,F230)</f>
        <v>5</v>
      </c>
      <c r="K230" s="3">
        <f>SUM(D227,F227,D231,F231)</f>
        <v>18.5</v>
      </c>
      <c r="M230" s="2" t="s">
        <v>63</v>
      </c>
      <c r="N230" s="6">
        <f t="shared" si="127"/>
        <v>21.276595744680851</v>
      </c>
      <c r="O230" s="6">
        <f t="shared" si="128"/>
        <v>78.723404255319153</v>
      </c>
      <c r="P230" s="36" t="s">
        <v>181</v>
      </c>
      <c r="Q230" s="2">
        <f>J231/(J231+J229+J230) *100</f>
        <v>59.183673469387756</v>
      </c>
    </row>
    <row r="231" spans="2:17" ht="15.75" customHeight="1">
      <c r="B231" s="2"/>
      <c r="C231" s="2" t="s">
        <v>12</v>
      </c>
      <c r="D231" s="8">
        <v>12.5</v>
      </c>
      <c r="E231" s="8">
        <v>22</v>
      </c>
      <c r="F231" s="8">
        <v>2</v>
      </c>
      <c r="G231" s="8">
        <v>1.5</v>
      </c>
      <c r="I231" s="2" t="s">
        <v>188</v>
      </c>
      <c r="J231" s="3">
        <f>SUM(D231,F231)</f>
        <v>14.5</v>
      </c>
    </row>
    <row r="232" spans="2:17" ht="15.75" customHeight="1"/>
    <row r="233" spans="2:17" ht="15.75" customHeight="1">
      <c r="B233" s="1"/>
      <c r="C233" s="1"/>
      <c r="D233" s="1" t="s">
        <v>0</v>
      </c>
      <c r="E233" s="1"/>
      <c r="F233" s="1" t="s">
        <v>1</v>
      </c>
      <c r="G233" s="1"/>
    </row>
    <row r="234" spans="2:17" ht="15.75" customHeight="1">
      <c r="B234" s="1" t="s">
        <v>27</v>
      </c>
      <c r="C234" s="1"/>
      <c r="D234" s="1" t="s">
        <v>3</v>
      </c>
      <c r="E234" s="1" t="s">
        <v>4</v>
      </c>
      <c r="F234" s="1" t="s">
        <v>3</v>
      </c>
      <c r="G234" s="1" t="s">
        <v>4</v>
      </c>
      <c r="I234" s="7" t="s">
        <v>28</v>
      </c>
      <c r="J234" s="1" t="s">
        <v>185</v>
      </c>
      <c r="K234" s="1" t="s">
        <v>12</v>
      </c>
      <c r="M234" s="7" t="s">
        <v>28</v>
      </c>
      <c r="N234" s="1" t="s">
        <v>185</v>
      </c>
      <c r="O234" s="1" t="s">
        <v>12</v>
      </c>
    </row>
    <row r="235" spans="2:17" ht="15.75" customHeight="1">
      <c r="B235" s="7" t="s">
        <v>28</v>
      </c>
      <c r="C235" s="2" t="s">
        <v>64</v>
      </c>
      <c r="D235" s="8">
        <v>2.6666666666666665</v>
      </c>
      <c r="E235" s="21">
        <v>5.666666666666667</v>
      </c>
      <c r="F235" s="8">
        <v>0.66666666666666663</v>
      </c>
      <c r="G235" s="8">
        <v>6.333333333333333</v>
      </c>
      <c r="I235" s="2" t="s">
        <v>64</v>
      </c>
      <c r="J235" s="3">
        <f>SUM(E235,G235,E239,G239)</f>
        <v>12</v>
      </c>
      <c r="K235" s="3">
        <f>SUM(E237,G237,E240,G240)</f>
        <v>7.333333333333333</v>
      </c>
      <c r="M235" s="2" t="s">
        <v>64</v>
      </c>
      <c r="N235" s="6">
        <f t="shared" ref="N235:N236" si="129">J235*100/(K235+J235)</f>
        <v>62.068965517241381</v>
      </c>
      <c r="O235" s="6">
        <f t="shared" ref="O235:O236" si="130">K235*100/(J235+K235)</f>
        <v>37.931034482758619</v>
      </c>
    </row>
    <row r="236" spans="2:17" ht="15.75" customHeight="1">
      <c r="B236" s="2"/>
      <c r="C236" s="2" t="s">
        <v>76</v>
      </c>
      <c r="D236" s="21">
        <v>4.3333333333333348</v>
      </c>
      <c r="E236" s="8">
        <v>2</v>
      </c>
      <c r="F236" s="8">
        <v>2.3333333333333335</v>
      </c>
      <c r="G236" s="8">
        <v>0.33333333333333331</v>
      </c>
      <c r="I236" s="2" t="s">
        <v>63</v>
      </c>
      <c r="J236" s="3">
        <f>SUM(D236,F236,D239,F239)</f>
        <v>6.6666666666666679</v>
      </c>
      <c r="K236" s="3">
        <f>SUM(D238,F238,D240,F240)</f>
        <v>5</v>
      </c>
      <c r="M236" s="2" t="s">
        <v>63</v>
      </c>
      <c r="N236" s="6">
        <f t="shared" si="129"/>
        <v>57.142857142857146</v>
      </c>
      <c r="O236" s="6">
        <f t="shared" si="130"/>
        <v>42.857142857142854</v>
      </c>
    </row>
    <row r="237" spans="2:17" ht="15.75" customHeight="1">
      <c r="B237" s="2"/>
      <c r="C237" s="2" t="s">
        <v>66</v>
      </c>
      <c r="D237" s="8">
        <v>0.33333333333333337</v>
      </c>
      <c r="E237" s="8">
        <v>6</v>
      </c>
      <c r="F237" s="8">
        <v>0</v>
      </c>
      <c r="G237" s="8">
        <v>0.66666666666666674</v>
      </c>
    </row>
    <row r="238" spans="2:17" ht="15.75" customHeight="1">
      <c r="B238" s="2"/>
      <c r="C238" s="2" t="s">
        <v>77</v>
      </c>
      <c r="D238" s="8">
        <v>4.333333333333333</v>
      </c>
      <c r="E238" s="8">
        <v>1</v>
      </c>
      <c r="F238" s="8">
        <v>0</v>
      </c>
      <c r="G238" s="8">
        <v>0</v>
      </c>
      <c r="I238" s="7" t="s">
        <v>28</v>
      </c>
      <c r="J238" s="1" t="s">
        <v>187</v>
      </c>
      <c r="K238" s="1" t="s">
        <v>188</v>
      </c>
      <c r="M238" s="7" t="s">
        <v>28</v>
      </c>
      <c r="N238" s="1" t="s">
        <v>187</v>
      </c>
      <c r="O238" s="1" t="s">
        <v>188</v>
      </c>
      <c r="P238" s="36" t="s">
        <v>179</v>
      </c>
      <c r="Q238" s="2">
        <f>J239/(J239+J240+J241) *100</f>
        <v>22.916666666666664</v>
      </c>
    </row>
    <row r="239" spans="2:17" ht="15.75" customHeight="1">
      <c r="B239" s="2"/>
      <c r="C239" s="2" t="s">
        <v>78</v>
      </c>
      <c r="D239" s="8">
        <v>0</v>
      </c>
      <c r="E239" s="8">
        <v>0</v>
      </c>
      <c r="F239" s="8">
        <v>0</v>
      </c>
      <c r="G239" s="8">
        <v>0</v>
      </c>
      <c r="I239" s="2" t="s">
        <v>64</v>
      </c>
      <c r="J239" s="3">
        <f>SUM(E237,G237,E240,G240)</f>
        <v>7.333333333333333</v>
      </c>
      <c r="K239" s="3">
        <f>SUM(E238,G238,E241,G241)</f>
        <v>20.666666666666668</v>
      </c>
      <c r="M239" s="2" t="s">
        <v>64</v>
      </c>
      <c r="N239" s="6">
        <f t="shared" ref="N239:N240" si="131">J239*100/(K239+J239)</f>
        <v>26.190476190476186</v>
      </c>
      <c r="O239" s="6">
        <f t="shared" ref="O239:O240" si="132">K239*100/(J239+K239)</f>
        <v>73.809523809523824</v>
      </c>
      <c r="P239" s="36" t="s">
        <v>180</v>
      </c>
      <c r="Q239" s="2">
        <f>J240/(J240+J241+J239) *100</f>
        <v>15.625</v>
      </c>
    </row>
    <row r="240" spans="2:17" ht="15.75" customHeight="1">
      <c r="B240" s="2"/>
      <c r="C240" s="2" t="s">
        <v>79</v>
      </c>
      <c r="D240" s="8">
        <v>0.66666666666666663</v>
      </c>
      <c r="E240" s="8">
        <v>0.33333333333333331</v>
      </c>
      <c r="F240" s="8">
        <v>0</v>
      </c>
      <c r="G240" s="8">
        <v>0.33333333333333331</v>
      </c>
      <c r="I240" s="2" t="s">
        <v>63</v>
      </c>
      <c r="J240" s="3">
        <f>SUM(D238,F238,D240,F240)</f>
        <v>5</v>
      </c>
      <c r="K240" s="3">
        <f>SUM(D237,F237,D241,F241)</f>
        <v>14.333333333333334</v>
      </c>
      <c r="M240" s="2" t="s">
        <v>63</v>
      </c>
      <c r="N240" s="6">
        <f t="shared" si="131"/>
        <v>25.862068965517238</v>
      </c>
      <c r="O240" s="6">
        <f t="shared" si="132"/>
        <v>74.137931034482762</v>
      </c>
      <c r="P240" s="36" t="s">
        <v>181</v>
      </c>
      <c r="Q240" s="2">
        <f>J241/(J241+J239+J240) *100</f>
        <v>61.458333333333336</v>
      </c>
    </row>
    <row r="241" spans="2:17" ht="15.75" customHeight="1">
      <c r="B241" s="2"/>
      <c r="C241" s="2" t="s">
        <v>12</v>
      </c>
      <c r="D241" s="8">
        <v>10.666666666666666</v>
      </c>
      <c r="E241" s="8">
        <v>16.666666666666668</v>
      </c>
      <c r="F241" s="8">
        <v>3.3333333333333335</v>
      </c>
      <c r="G241" s="8">
        <v>3</v>
      </c>
      <c r="I241" s="2" t="s">
        <v>188</v>
      </c>
      <c r="J241" s="3">
        <f>SUM(E241,G241)</f>
        <v>19.666666666666668</v>
      </c>
    </row>
    <row r="242" spans="2:17" ht="15.75" customHeight="1"/>
    <row r="243" spans="2:17" ht="15.75" customHeight="1">
      <c r="B243" s="1"/>
      <c r="C243" s="1"/>
      <c r="D243" s="1" t="s">
        <v>0</v>
      </c>
      <c r="E243" s="1"/>
      <c r="F243" s="1" t="s">
        <v>1</v>
      </c>
      <c r="G243" s="1"/>
    </row>
    <row r="244" spans="2:17" ht="15.75" customHeight="1">
      <c r="B244" s="1" t="s">
        <v>27</v>
      </c>
      <c r="C244" s="1"/>
      <c r="D244" s="1" t="s">
        <v>3</v>
      </c>
      <c r="E244" s="1" t="s">
        <v>4</v>
      </c>
      <c r="F244" s="1" t="s">
        <v>3</v>
      </c>
      <c r="G244" s="1" t="s">
        <v>4</v>
      </c>
      <c r="I244" s="7" t="s">
        <v>41</v>
      </c>
      <c r="J244" s="1" t="s">
        <v>185</v>
      </c>
      <c r="K244" s="1" t="s">
        <v>12</v>
      </c>
      <c r="M244" s="7" t="s">
        <v>41</v>
      </c>
      <c r="N244" s="1" t="s">
        <v>185</v>
      </c>
      <c r="O244" s="1" t="s">
        <v>12</v>
      </c>
    </row>
    <row r="245" spans="2:17" ht="15.75" customHeight="1">
      <c r="B245" s="7" t="s">
        <v>41</v>
      </c>
      <c r="C245" s="2" t="s">
        <v>64</v>
      </c>
      <c r="D245" s="8">
        <v>5</v>
      </c>
      <c r="E245" s="21">
        <v>18</v>
      </c>
      <c r="F245" s="8">
        <v>2.5</v>
      </c>
      <c r="G245" s="8">
        <v>6.5</v>
      </c>
      <c r="I245" s="2" t="s">
        <v>64</v>
      </c>
      <c r="J245" s="3">
        <f>SUM(E245,G245,E249,G249)</f>
        <v>27</v>
      </c>
      <c r="K245" s="3">
        <f>SUM(E247,G247,E250,G250)</f>
        <v>3.5</v>
      </c>
      <c r="M245" s="2" t="s">
        <v>64</v>
      </c>
      <c r="N245" s="6">
        <f t="shared" ref="N245:N246" si="133">J245*100/(K245+J245)</f>
        <v>88.52459016393442</v>
      </c>
      <c r="O245" s="6">
        <f t="shared" ref="O245:O246" si="134">K245*100/(J245+K245)</f>
        <v>11.475409836065573</v>
      </c>
    </row>
    <row r="246" spans="2:17" ht="15.75" customHeight="1">
      <c r="B246" s="2"/>
      <c r="C246" s="2" t="s">
        <v>76</v>
      </c>
      <c r="D246" s="21">
        <v>15.5</v>
      </c>
      <c r="E246" s="8">
        <v>3</v>
      </c>
      <c r="F246" s="8">
        <v>6.5</v>
      </c>
      <c r="G246" s="8">
        <v>0</v>
      </c>
      <c r="I246" s="2" t="s">
        <v>63</v>
      </c>
      <c r="J246" s="3">
        <f>SUM(D246,F246,D249,F249)</f>
        <v>23</v>
      </c>
      <c r="K246" s="3">
        <f>SUM(D248,F248,D250,F250)</f>
        <v>6</v>
      </c>
      <c r="M246" s="2" t="s">
        <v>63</v>
      </c>
      <c r="N246" s="6">
        <f t="shared" si="133"/>
        <v>79.310344827586206</v>
      </c>
      <c r="O246" s="6">
        <f t="shared" si="134"/>
        <v>20.689655172413794</v>
      </c>
    </row>
    <row r="247" spans="2:17" ht="15.75" customHeight="1">
      <c r="B247" s="2"/>
      <c r="C247" s="2" t="s">
        <v>66</v>
      </c>
      <c r="D247" s="8">
        <v>1</v>
      </c>
      <c r="E247" s="8">
        <v>1.5</v>
      </c>
      <c r="F247" s="8">
        <v>0</v>
      </c>
      <c r="G247" s="8">
        <v>0</v>
      </c>
    </row>
    <row r="248" spans="2:17" ht="15.75" customHeight="1">
      <c r="B248" s="2"/>
      <c r="C248" s="2" t="s">
        <v>77</v>
      </c>
      <c r="D248" s="8">
        <v>5.5</v>
      </c>
      <c r="E248" s="8">
        <v>1</v>
      </c>
      <c r="F248" s="8">
        <v>0</v>
      </c>
      <c r="G248" s="8">
        <v>0.5</v>
      </c>
      <c r="I248" s="7" t="s">
        <v>41</v>
      </c>
      <c r="J248" s="1" t="s">
        <v>187</v>
      </c>
      <c r="K248" s="1" t="s">
        <v>188</v>
      </c>
      <c r="M248" s="7" t="s">
        <v>41</v>
      </c>
      <c r="N248" s="1" t="s">
        <v>187</v>
      </c>
      <c r="O248" s="1" t="s">
        <v>188</v>
      </c>
      <c r="P248" s="36" t="s">
        <v>179</v>
      </c>
      <c r="Q248" s="2">
        <f>J249/(J249+J250+J251) *100</f>
        <v>10.76923076923077</v>
      </c>
    </row>
    <row r="249" spans="2:17" ht="15.75" customHeight="1">
      <c r="B249" s="2"/>
      <c r="C249" s="2" t="s">
        <v>78</v>
      </c>
      <c r="D249" s="8">
        <v>0</v>
      </c>
      <c r="E249" s="8">
        <v>1.5</v>
      </c>
      <c r="F249" s="8">
        <v>1</v>
      </c>
      <c r="G249" s="8">
        <v>1</v>
      </c>
      <c r="I249" s="2" t="s">
        <v>64</v>
      </c>
      <c r="J249" s="3">
        <f>SUM(E247,G247,E250,G250)</f>
        <v>3.5</v>
      </c>
      <c r="K249" s="3">
        <f>SUM(E248,G248,E251,G251)</f>
        <v>24.5</v>
      </c>
      <c r="M249" s="2" t="s">
        <v>64</v>
      </c>
      <c r="N249" s="6">
        <f t="shared" ref="N249:N250" si="135">J249*100/(K249+J249)</f>
        <v>12.5</v>
      </c>
      <c r="O249" s="6">
        <f t="shared" ref="O249:O250" si="136">K249*100/(J249+K249)</f>
        <v>87.5</v>
      </c>
      <c r="P249" s="36" t="s">
        <v>180</v>
      </c>
      <c r="Q249" s="2">
        <f>J250/(J250+J251+J249) *100</f>
        <v>18.461538461538463</v>
      </c>
    </row>
    <row r="250" spans="2:17" ht="15.75" customHeight="1">
      <c r="B250" s="2"/>
      <c r="C250" s="2" t="s">
        <v>79</v>
      </c>
      <c r="D250" s="8">
        <v>0</v>
      </c>
      <c r="E250" s="8">
        <v>1.5</v>
      </c>
      <c r="F250" s="8">
        <v>0.5</v>
      </c>
      <c r="G250" s="8">
        <v>0.5</v>
      </c>
      <c r="I250" s="2" t="s">
        <v>63</v>
      </c>
      <c r="J250" s="3">
        <f>SUM(D248,F248,D250,F250)</f>
        <v>6</v>
      </c>
      <c r="K250" s="3">
        <f>SUM(D247,F247,D251,F251)</f>
        <v>13.5</v>
      </c>
      <c r="M250" s="2" t="s">
        <v>63</v>
      </c>
      <c r="N250" s="6">
        <f t="shared" si="135"/>
        <v>30.76923076923077</v>
      </c>
      <c r="O250" s="6">
        <f t="shared" si="136"/>
        <v>69.230769230769226</v>
      </c>
      <c r="P250" s="36" t="s">
        <v>181</v>
      </c>
      <c r="Q250" s="2">
        <f>J251/(J251+J249+J250) *100</f>
        <v>70.769230769230774</v>
      </c>
    </row>
    <row r="251" spans="2:17" ht="15.75" customHeight="1">
      <c r="B251" s="2"/>
      <c r="C251" s="2" t="s">
        <v>12</v>
      </c>
      <c r="D251" s="8">
        <v>12</v>
      </c>
      <c r="E251" s="8">
        <v>22.5</v>
      </c>
      <c r="F251" s="8">
        <v>0.5</v>
      </c>
      <c r="G251" s="8">
        <v>0.5</v>
      </c>
      <c r="I251" s="2" t="s">
        <v>188</v>
      </c>
      <c r="J251" s="3">
        <f>SUM(E251,G251)</f>
        <v>23</v>
      </c>
    </row>
    <row r="252" spans="2:17" ht="15.75" customHeight="1"/>
    <row r="253" spans="2:17" ht="15.75" customHeight="1">
      <c r="B253" s="1"/>
      <c r="C253" s="1"/>
      <c r="D253" s="1" t="s">
        <v>0</v>
      </c>
      <c r="E253" s="1"/>
      <c r="F253" s="1" t="s">
        <v>1</v>
      </c>
      <c r="G253" s="1"/>
    </row>
    <row r="254" spans="2:17" ht="15.75" customHeight="1">
      <c r="B254" s="1" t="s">
        <v>27</v>
      </c>
      <c r="C254" s="1"/>
      <c r="D254" s="1" t="s">
        <v>3</v>
      </c>
      <c r="E254" s="1" t="s">
        <v>4</v>
      </c>
      <c r="F254" s="1" t="s">
        <v>3</v>
      </c>
      <c r="G254" s="1" t="s">
        <v>4</v>
      </c>
      <c r="I254" s="7" t="s">
        <v>44</v>
      </c>
      <c r="J254" s="1" t="s">
        <v>185</v>
      </c>
      <c r="K254" s="1" t="s">
        <v>12</v>
      </c>
      <c r="M254" s="7" t="s">
        <v>44</v>
      </c>
      <c r="N254" s="1" t="s">
        <v>185</v>
      </c>
      <c r="O254" s="1" t="s">
        <v>12</v>
      </c>
    </row>
    <row r="255" spans="2:17" ht="15.75" customHeight="1">
      <c r="B255" s="7" t="s">
        <v>44</v>
      </c>
      <c r="C255" s="2" t="s">
        <v>64</v>
      </c>
      <c r="D255" s="8">
        <v>9</v>
      </c>
      <c r="E255" s="21">
        <v>21.999999999999996</v>
      </c>
      <c r="F255" s="8">
        <v>1.6666666666666667</v>
      </c>
      <c r="G255" s="8">
        <v>7.9999999999999991</v>
      </c>
      <c r="I255" s="2" t="s">
        <v>64</v>
      </c>
      <c r="J255" s="3">
        <f>SUM(E255,G255,E259,G259)</f>
        <v>30.666666666666664</v>
      </c>
      <c r="K255" s="3">
        <f>SUM(E257,G257,E260,G260)</f>
        <v>3.333333333333333</v>
      </c>
      <c r="M255" s="2" t="s">
        <v>64</v>
      </c>
      <c r="N255" s="6">
        <f t="shared" ref="N255:N256" si="137">J255*100/(K255+J255)</f>
        <v>90.196078431372541</v>
      </c>
      <c r="O255" s="6">
        <f t="shared" ref="O255:O256" si="138">K255*100/(J255+K255)</f>
        <v>9.8039215686274499</v>
      </c>
    </row>
    <row r="256" spans="2:17" ht="15.75" customHeight="1">
      <c r="B256" s="2"/>
      <c r="C256" s="2" t="s">
        <v>76</v>
      </c>
      <c r="D256" s="21">
        <v>14.333333333333336</v>
      </c>
      <c r="E256" s="8">
        <v>1.6666666666666667</v>
      </c>
      <c r="F256" s="8">
        <v>1.6666666666666667</v>
      </c>
      <c r="G256" s="8">
        <v>1</v>
      </c>
      <c r="I256" s="2" t="s">
        <v>63</v>
      </c>
      <c r="J256" s="3">
        <f>SUM(D256,F256,D259,F259)</f>
        <v>16.666666666666671</v>
      </c>
      <c r="K256" s="3">
        <f>SUM(D258,F258,D260,F260)</f>
        <v>3.6666666666666665</v>
      </c>
      <c r="M256" s="2" t="s">
        <v>63</v>
      </c>
      <c r="N256" s="6">
        <f t="shared" si="137"/>
        <v>81.967213114754102</v>
      </c>
      <c r="O256" s="6">
        <f t="shared" si="138"/>
        <v>18.032786885245894</v>
      </c>
    </row>
    <row r="257" spans="2:17" ht="15.75" customHeight="1">
      <c r="B257" s="2"/>
      <c r="C257" s="2" t="s">
        <v>66</v>
      </c>
      <c r="D257" s="8">
        <v>1</v>
      </c>
      <c r="E257" s="8">
        <v>2.333333333333333</v>
      </c>
      <c r="F257" s="8">
        <v>0.33333333333333331</v>
      </c>
      <c r="G257" s="8">
        <v>0.66666666666666663</v>
      </c>
    </row>
    <row r="258" spans="2:17" ht="15.75" customHeight="1">
      <c r="B258" s="2"/>
      <c r="C258" s="2" t="s">
        <v>77</v>
      </c>
      <c r="D258" s="8">
        <v>3.333333333333333</v>
      </c>
      <c r="E258" s="8">
        <v>0.66666666666666674</v>
      </c>
      <c r="F258" s="8">
        <v>0</v>
      </c>
      <c r="G258" s="8">
        <v>0</v>
      </c>
      <c r="I258" s="7" t="s">
        <v>44</v>
      </c>
      <c r="J258" s="1" t="s">
        <v>187</v>
      </c>
      <c r="K258" s="1" t="s">
        <v>188</v>
      </c>
      <c r="M258" s="7" t="s">
        <v>44</v>
      </c>
      <c r="N258" s="1" t="s">
        <v>187</v>
      </c>
      <c r="O258" s="1" t="s">
        <v>188</v>
      </c>
      <c r="P258" s="36" t="s">
        <v>179</v>
      </c>
      <c r="Q258" s="2">
        <f>J259/(J259+J260+J261) *100</f>
        <v>16.949152542372879</v>
      </c>
    </row>
    <row r="259" spans="2:17" ht="15.75" customHeight="1">
      <c r="B259" s="2"/>
      <c r="C259" s="2" t="s">
        <v>78</v>
      </c>
      <c r="D259" s="8">
        <v>0.66666666666666674</v>
      </c>
      <c r="E259" s="8">
        <v>0.66666666666666674</v>
      </c>
      <c r="F259" s="8">
        <v>0</v>
      </c>
      <c r="G259" s="8">
        <v>0</v>
      </c>
      <c r="I259" s="2" t="s">
        <v>64</v>
      </c>
      <c r="J259" s="3">
        <f>SUM(E257,G257,E260,G260)</f>
        <v>3.333333333333333</v>
      </c>
      <c r="K259" s="3">
        <f>SUM(E258,G258,E261,G261)</f>
        <v>10.000000000000002</v>
      </c>
      <c r="M259" s="2" t="s">
        <v>64</v>
      </c>
      <c r="N259" s="6">
        <f t="shared" ref="N259:N260" si="139">J259*100/(K259+J259)</f>
        <v>24.999999999999993</v>
      </c>
      <c r="O259" s="6">
        <f t="shared" ref="O259:O260" si="140">K259*100/(J259+K259)</f>
        <v>75</v>
      </c>
      <c r="P259" s="36" t="s">
        <v>180</v>
      </c>
      <c r="Q259" s="2">
        <f>J260/(J260+J261+J259) *100</f>
        <v>18.64406779661017</v>
      </c>
    </row>
    <row r="260" spans="2:17" ht="15.75" customHeight="1">
      <c r="B260" s="2"/>
      <c r="C260" s="2" t="s">
        <v>79</v>
      </c>
      <c r="D260" s="8">
        <v>0.33333333333333331</v>
      </c>
      <c r="E260" s="8">
        <v>0.33333333333333331</v>
      </c>
      <c r="F260" s="8">
        <v>0</v>
      </c>
      <c r="G260" s="8">
        <v>0</v>
      </c>
      <c r="I260" s="2" t="s">
        <v>63</v>
      </c>
      <c r="J260" s="3">
        <f>SUM(D258,F258,D260,F260)</f>
        <v>3.6666666666666665</v>
      </c>
      <c r="K260" s="3">
        <f>SUM(D257,F257,D261,F261)</f>
        <v>14</v>
      </c>
      <c r="M260" s="2" t="s">
        <v>63</v>
      </c>
      <c r="N260" s="6">
        <f t="shared" si="139"/>
        <v>20.754716981132074</v>
      </c>
      <c r="O260" s="6">
        <f t="shared" si="140"/>
        <v>79.245283018867923</v>
      </c>
      <c r="P260" s="36" t="s">
        <v>181</v>
      </c>
      <c r="Q260" s="2">
        <f>J261/(J261+J259+J260) *100</f>
        <v>64.406779661016941</v>
      </c>
    </row>
    <row r="261" spans="2:17" ht="15.75" customHeight="1">
      <c r="B261" s="2"/>
      <c r="C261" s="2" t="s">
        <v>12</v>
      </c>
      <c r="D261" s="8">
        <v>11.666666666666666</v>
      </c>
      <c r="E261" s="8">
        <v>8.0000000000000018</v>
      </c>
      <c r="F261" s="8">
        <v>1</v>
      </c>
      <c r="G261" s="8">
        <v>1.3333333333333335</v>
      </c>
      <c r="I261" s="2" t="s">
        <v>188</v>
      </c>
      <c r="J261" s="3">
        <f>SUM(D261,F261)</f>
        <v>12.666666666666666</v>
      </c>
    </row>
    <row r="262" spans="2:17" ht="15.75" customHeight="1"/>
    <row r="263" spans="2:17" ht="15.75" customHeight="1">
      <c r="B263" s="1"/>
      <c r="C263" s="1"/>
      <c r="D263" s="1" t="s">
        <v>0</v>
      </c>
      <c r="E263" s="1"/>
      <c r="F263" s="1" t="s">
        <v>1</v>
      </c>
      <c r="G263" s="1"/>
    </row>
    <row r="264" spans="2:17" ht="15.75" customHeight="1">
      <c r="B264" s="1" t="s">
        <v>22</v>
      </c>
      <c r="C264" s="1"/>
      <c r="D264" s="1" t="s">
        <v>3</v>
      </c>
      <c r="E264" s="1" t="s">
        <v>4</v>
      </c>
      <c r="F264" s="1" t="s">
        <v>3</v>
      </c>
      <c r="G264" s="1" t="s">
        <v>4</v>
      </c>
      <c r="I264" s="20" t="s">
        <v>26</v>
      </c>
      <c r="J264" s="1" t="s">
        <v>185</v>
      </c>
      <c r="K264" s="1" t="s">
        <v>12</v>
      </c>
      <c r="M264" s="20" t="s">
        <v>26</v>
      </c>
      <c r="N264" s="1" t="s">
        <v>185</v>
      </c>
      <c r="O264" s="1" t="s">
        <v>12</v>
      </c>
    </row>
    <row r="265" spans="2:17" ht="15.75" customHeight="1">
      <c r="B265" s="20" t="s">
        <v>26</v>
      </c>
      <c r="C265" s="2" t="s">
        <v>64</v>
      </c>
      <c r="D265" s="8">
        <v>7</v>
      </c>
      <c r="E265" s="21">
        <v>10</v>
      </c>
      <c r="F265" s="8">
        <v>2</v>
      </c>
      <c r="G265" s="8">
        <v>10</v>
      </c>
      <c r="I265" s="2" t="s">
        <v>64</v>
      </c>
      <c r="J265" s="3">
        <f>SUM(E265,G265,E269,G269)</f>
        <v>21</v>
      </c>
      <c r="K265" s="3">
        <f>SUM(E267,G267,E270,G270)</f>
        <v>12</v>
      </c>
      <c r="M265" s="2" t="s">
        <v>64</v>
      </c>
      <c r="N265" s="6">
        <f t="shared" ref="N265:N266" si="141">J265*100/(K265+J265)</f>
        <v>63.636363636363633</v>
      </c>
      <c r="O265" s="6">
        <f t="shared" ref="O265:O266" si="142">K265*100/(J265+K265)</f>
        <v>36.363636363636367</v>
      </c>
    </row>
    <row r="266" spans="2:17" ht="15.75" customHeight="1">
      <c r="B266" s="2"/>
      <c r="C266" s="2" t="s">
        <v>76</v>
      </c>
      <c r="D266" s="21">
        <v>4</v>
      </c>
      <c r="E266" s="8">
        <v>2</v>
      </c>
      <c r="F266" s="8">
        <v>5</v>
      </c>
      <c r="G266" s="8">
        <v>2</v>
      </c>
      <c r="I266" s="2" t="s">
        <v>63</v>
      </c>
      <c r="J266" s="3">
        <f>SUM(D266,F266,D269,F269)</f>
        <v>10</v>
      </c>
      <c r="K266" s="3">
        <f>SUM(D268,F268,D270,F270)</f>
        <v>12</v>
      </c>
      <c r="M266" s="2" t="s">
        <v>63</v>
      </c>
      <c r="N266" s="6">
        <f t="shared" si="141"/>
        <v>45.454545454545453</v>
      </c>
      <c r="O266" s="6">
        <f t="shared" si="142"/>
        <v>54.545454545454547</v>
      </c>
    </row>
    <row r="267" spans="2:17" ht="15.75" customHeight="1">
      <c r="B267" s="2"/>
      <c r="C267" s="2" t="s">
        <v>66</v>
      </c>
      <c r="D267" s="8">
        <v>4</v>
      </c>
      <c r="E267" s="8">
        <v>9</v>
      </c>
      <c r="F267" s="8">
        <v>1</v>
      </c>
      <c r="G267" s="8">
        <v>2</v>
      </c>
    </row>
    <row r="268" spans="2:17" ht="15.75" customHeight="1">
      <c r="B268" s="2"/>
      <c r="C268" s="2" t="s">
        <v>77</v>
      </c>
      <c r="D268" s="8">
        <v>7</v>
      </c>
      <c r="E268" s="8">
        <v>4</v>
      </c>
      <c r="F268" s="8">
        <v>1</v>
      </c>
      <c r="G268" s="8">
        <v>1</v>
      </c>
      <c r="I268" s="20" t="s">
        <v>26</v>
      </c>
      <c r="J268" s="1" t="s">
        <v>187</v>
      </c>
      <c r="K268" s="1" t="s">
        <v>188</v>
      </c>
      <c r="M268" s="20" t="s">
        <v>26</v>
      </c>
      <c r="N268" s="1" t="s">
        <v>187</v>
      </c>
      <c r="O268" s="1" t="s">
        <v>188</v>
      </c>
      <c r="P268" s="36" t="s">
        <v>179</v>
      </c>
      <c r="Q268" s="2">
        <f>J269/(J269+J270+J271) *100</f>
        <v>30.76923076923077</v>
      </c>
    </row>
    <row r="269" spans="2:17" ht="15.75" customHeight="1">
      <c r="B269" s="2"/>
      <c r="C269" s="2" t="s">
        <v>78</v>
      </c>
      <c r="D269" s="8">
        <v>0</v>
      </c>
      <c r="E269" s="8">
        <v>1</v>
      </c>
      <c r="F269" s="8">
        <v>1</v>
      </c>
      <c r="G269" s="8">
        <v>0</v>
      </c>
      <c r="I269" s="2" t="s">
        <v>64</v>
      </c>
      <c r="J269" s="3">
        <f>SUM(E267,G267,E270,G270)</f>
        <v>12</v>
      </c>
      <c r="K269" s="3">
        <f>SUM(E268,G268,E271,G271)</f>
        <v>20</v>
      </c>
      <c r="M269" s="2" t="s">
        <v>64</v>
      </c>
      <c r="N269" s="6">
        <f t="shared" ref="N269:N270" si="143">J269*100/(K269+J269)</f>
        <v>37.5</v>
      </c>
      <c r="O269" s="6">
        <f t="shared" ref="O269:O270" si="144">K269*100/(J269+K269)</f>
        <v>62.5</v>
      </c>
      <c r="P269" s="36" t="s">
        <v>180</v>
      </c>
      <c r="Q269" s="2">
        <f>J270/(J270+J271+J269) *100</f>
        <v>30.76923076923077</v>
      </c>
    </row>
    <row r="270" spans="2:17" ht="15.75" customHeight="1">
      <c r="B270" s="2"/>
      <c r="C270" s="2" t="s">
        <v>79</v>
      </c>
      <c r="D270" s="8">
        <v>4</v>
      </c>
      <c r="E270" s="8">
        <v>1</v>
      </c>
      <c r="F270" s="8">
        <v>0</v>
      </c>
      <c r="G270" s="8">
        <v>0</v>
      </c>
      <c r="I270" s="2" t="s">
        <v>63</v>
      </c>
      <c r="J270" s="3">
        <f>SUM(D268,F268,D270,F270)</f>
        <v>12</v>
      </c>
      <c r="K270" s="3">
        <f>SUM(D267,F267,D271,F271)</f>
        <v>15</v>
      </c>
      <c r="M270" s="2" t="s">
        <v>63</v>
      </c>
      <c r="N270" s="6">
        <f t="shared" si="143"/>
        <v>44.444444444444443</v>
      </c>
      <c r="O270" s="6">
        <f t="shared" si="144"/>
        <v>55.555555555555557</v>
      </c>
      <c r="P270" s="36" t="s">
        <v>181</v>
      </c>
      <c r="Q270" s="2">
        <f>J271/(J271+J269+J270) *100</f>
        <v>38.461538461538467</v>
      </c>
    </row>
    <row r="271" spans="2:17" ht="15.75" customHeight="1">
      <c r="B271" s="2"/>
      <c r="C271" s="2" t="s">
        <v>12</v>
      </c>
      <c r="D271" s="8">
        <v>9</v>
      </c>
      <c r="E271" s="8">
        <v>14</v>
      </c>
      <c r="F271" s="8">
        <v>1</v>
      </c>
      <c r="G271" s="8">
        <v>1</v>
      </c>
      <c r="I271" s="2" t="s">
        <v>188</v>
      </c>
      <c r="J271" s="3">
        <f>SUM(E271,G271)</f>
        <v>15</v>
      </c>
    </row>
    <row r="272" spans="2:17" ht="15.75" customHeight="1"/>
    <row r="273" spans="2:17" ht="15.75" customHeight="1">
      <c r="B273" s="1"/>
      <c r="C273" s="1"/>
      <c r="D273" s="1" t="s">
        <v>0</v>
      </c>
      <c r="E273" s="1"/>
      <c r="F273" s="1" t="s">
        <v>1</v>
      </c>
      <c r="G273" s="1"/>
    </row>
    <row r="274" spans="2:17" ht="15.75" customHeight="1">
      <c r="B274" s="1" t="s">
        <v>22</v>
      </c>
      <c r="C274" s="1"/>
      <c r="D274" s="1" t="s">
        <v>3</v>
      </c>
      <c r="E274" s="1" t="s">
        <v>4</v>
      </c>
      <c r="F274" s="1" t="s">
        <v>3</v>
      </c>
      <c r="G274" s="1" t="s">
        <v>4</v>
      </c>
      <c r="I274" s="20" t="s">
        <v>30</v>
      </c>
      <c r="J274" s="1" t="s">
        <v>185</v>
      </c>
      <c r="K274" s="1" t="s">
        <v>12</v>
      </c>
      <c r="M274" s="20" t="s">
        <v>30</v>
      </c>
      <c r="N274" s="1" t="s">
        <v>185</v>
      </c>
      <c r="O274" s="1" t="s">
        <v>12</v>
      </c>
    </row>
    <row r="275" spans="2:17" ht="15.75" customHeight="1">
      <c r="B275" s="20" t="s">
        <v>30</v>
      </c>
      <c r="C275" s="2" t="s">
        <v>64</v>
      </c>
      <c r="D275" s="8">
        <v>2.666666666666667</v>
      </c>
      <c r="E275" s="21">
        <v>13.000000000000002</v>
      </c>
      <c r="F275" s="8">
        <v>3.6666666666666674</v>
      </c>
      <c r="G275" s="8">
        <v>7.3333333333333339</v>
      </c>
      <c r="I275" s="2" t="s">
        <v>64</v>
      </c>
      <c r="J275" s="3">
        <f>SUM(E275,G275,E279,G279)</f>
        <v>21.333333333333336</v>
      </c>
      <c r="K275" s="3">
        <f>SUM(E277,G277,E280,G280)</f>
        <v>4.6666666666666661</v>
      </c>
      <c r="M275" s="2" t="s">
        <v>64</v>
      </c>
      <c r="N275" s="6">
        <f t="shared" ref="N275:N276" si="145">J275*100/(K275+J275)</f>
        <v>82.051282051282058</v>
      </c>
      <c r="O275" s="6">
        <f t="shared" ref="O275:O276" si="146">K275*100/(J275+K275)</f>
        <v>17.948717948717949</v>
      </c>
    </row>
    <row r="276" spans="2:17" ht="15.75" customHeight="1">
      <c r="B276" s="2"/>
      <c r="C276" s="2" t="s">
        <v>76</v>
      </c>
      <c r="D276" s="21">
        <v>22.666666666666661</v>
      </c>
      <c r="E276" s="8">
        <v>10.333333333333332</v>
      </c>
      <c r="F276" s="8">
        <v>3.3333333333333335</v>
      </c>
      <c r="G276" s="8">
        <v>1.3333333333333335</v>
      </c>
      <c r="I276" s="2" t="s">
        <v>63</v>
      </c>
      <c r="J276" s="3">
        <f>SUM(D276,F276,D279,F279)</f>
        <v>27.333333333333329</v>
      </c>
      <c r="K276" s="3">
        <f>SUM(D278,F278,D280,F280)</f>
        <v>12</v>
      </c>
      <c r="M276" s="2" t="s">
        <v>63</v>
      </c>
      <c r="N276" s="6">
        <f t="shared" si="145"/>
        <v>69.491525423728817</v>
      </c>
      <c r="O276" s="6">
        <f t="shared" si="146"/>
        <v>30.50847457627119</v>
      </c>
    </row>
    <row r="277" spans="2:17" ht="15.75" customHeight="1">
      <c r="B277" s="2"/>
      <c r="C277" s="2" t="s">
        <v>66</v>
      </c>
      <c r="D277" s="8">
        <v>3</v>
      </c>
      <c r="E277" s="8">
        <v>3.333333333333333</v>
      </c>
      <c r="F277" s="8">
        <v>0.33333333333333331</v>
      </c>
      <c r="G277" s="8">
        <v>0.33333333333333331</v>
      </c>
    </row>
    <row r="278" spans="2:17" ht="15.75" customHeight="1">
      <c r="B278" s="2"/>
      <c r="C278" s="2" t="s">
        <v>77</v>
      </c>
      <c r="D278" s="8">
        <v>10</v>
      </c>
      <c r="E278" s="8">
        <v>6</v>
      </c>
      <c r="F278" s="8">
        <v>0.66666666666666663</v>
      </c>
      <c r="G278" s="8">
        <v>0.66666666666666663</v>
      </c>
      <c r="I278" s="20" t="s">
        <v>30</v>
      </c>
      <c r="J278" s="1" t="s">
        <v>187</v>
      </c>
      <c r="K278" s="1" t="s">
        <v>188</v>
      </c>
      <c r="M278" s="20" t="s">
        <v>30</v>
      </c>
      <c r="N278" s="1" t="s">
        <v>187</v>
      </c>
      <c r="O278" s="1" t="s">
        <v>188</v>
      </c>
      <c r="P278" s="36" t="s">
        <v>179</v>
      </c>
      <c r="Q278" s="2">
        <f>J279/(J279+J280+J281) *100</f>
        <v>12.280701754385962</v>
      </c>
    </row>
    <row r="279" spans="2:17" ht="15.75" customHeight="1">
      <c r="B279" s="2"/>
      <c r="C279" s="2" t="s">
        <v>78</v>
      </c>
      <c r="D279" s="8">
        <v>0.66666666666666674</v>
      </c>
      <c r="E279" s="8">
        <v>0.66666666666666674</v>
      </c>
      <c r="F279" s="8">
        <v>0.66666666666666663</v>
      </c>
      <c r="G279" s="8">
        <v>0.33333333333333331</v>
      </c>
      <c r="I279" s="2" t="s">
        <v>64</v>
      </c>
      <c r="J279" s="3">
        <f>SUM(E277,G277,E280,G280)</f>
        <v>4.6666666666666661</v>
      </c>
      <c r="K279" s="3">
        <f>SUM(E278,G278,E281,G281)</f>
        <v>30.666666666666671</v>
      </c>
      <c r="M279" s="2" t="s">
        <v>64</v>
      </c>
      <c r="N279" s="6">
        <f t="shared" ref="N279:N280" si="147">J279*100/(K279+J279)</f>
        <v>13.207547169811319</v>
      </c>
      <c r="O279" s="6">
        <f t="shared" ref="O279:O280" si="148">K279*100/(J279+K279)</f>
        <v>86.79245283018868</v>
      </c>
      <c r="P279" s="36" t="s">
        <v>180</v>
      </c>
      <c r="Q279" s="2">
        <f>J280/(J280+J281+J279) *100</f>
        <v>31.578947368421051</v>
      </c>
    </row>
    <row r="280" spans="2:17" ht="15.75" customHeight="1">
      <c r="B280" s="2"/>
      <c r="C280" s="2" t="s">
        <v>79</v>
      </c>
      <c r="D280" s="8">
        <v>1.3333333333333333</v>
      </c>
      <c r="E280" s="8">
        <v>1</v>
      </c>
      <c r="F280" s="8">
        <v>0</v>
      </c>
      <c r="G280" s="8">
        <v>0</v>
      </c>
      <c r="I280" s="2" t="s">
        <v>63</v>
      </c>
      <c r="J280" s="3">
        <f>SUM(D278,F278,D280,F280)</f>
        <v>12</v>
      </c>
      <c r="K280" s="3">
        <f>SUM(D277,F277,D281,F281)</f>
        <v>24.666666666666668</v>
      </c>
      <c r="M280" s="2" t="s">
        <v>63</v>
      </c>
      <c r="N280" s="6">
        <f t="shared" si="147"/>
        <v>32.72727272727272</v>
      </c>
      <c r="O280" s="6">
        <f t="shared" si="148"/>
        <v>67.272727272727266</v>
      </c>
      <c r="P280" s="36" t="s">
        <v>181</v>
      </c>
      <c r="Q280" s="2">
        <f>J281/(J281+J279+J280) *100</f>
        <v>56.140350877192994</v>
      </c>
    </row>
    <row r="281" spans="2:17" ht="15.75" customHeight="1">
      <c r="B281" s="2"/>
      <c r="C281" s="2" t="s">
        <v>12</v>
      </c>
      <c r="D281" s="8">
        <v>17.666666666666668</v>
      </c>
      <c r="E281" s="8">
        <v>17.333333333333336</v>
      </c>
      <c r="F281" s="8">
        <v>3.6666666666666674</v>
      </c>
      <c r="G281" s="8">
        <v>6.666666666666667</v>
      </c>
      <c r="I281" s="2" t="s">
        <v>188</v>
      </c>
      <c r="J281" s="3">
        <f>SUM(D281,F281)</f>
        <v>21.333333333333336</v>
      </c>
    </row>
    <row r="282" spans="2:17" ht="15.75" customHeight="1"/>
    <row r="283" spans="2:17" ht="15.75" customHeight="1">
      <c r="B283" s="1"/>
      <c r="C283" s="1"/>
      <c r="D283" s="1" t="s">
        <v>0</v>
      </c>
      <c r="E283" s="1"/>
      <c r="F283" s="1" t="s">
        <v>1</v>
      </c>
      <c r="G283" s="1"/>
    </row>
    <row r="284" spans="2:17" ht="15.75" customHeight="1">
      <c r="B284" s="1" t="s">
        <v>22</v>
      </c>
      <c r="C284" s="1"/>
      <c r="D284" s="1" t="s">
        <v>3</v>
      </c>
      <c r="E284" s="1" t="s">
        <v>4</v>
      </c>
      <c r="F284" s="1" t="s">
        <v>3</v>
      </c>
      <c r="G284" s="1" t="s">
        <v>4</v>
      </c>
      <c r="I284" s="20" t="s">
        <v>43</v>
      </c>
      <c r="J284" s="1" t="s">
        <v>185</v>
      </c>
      <c r="K284" s="1" t="s">
        <v>12</v>
      </c>
      <c r="M284" s="20" t="s">
        <v>43</v>
      </c>
      <c r="N284" s="1" t="s">
        <v>185</v>
      </c>
      <c r="O284" s="1" t="s">
        <v>12</v>
      </c>
    </row>
    <row r="285" spans="2:17" ht="15.75" customHeight="1">
      <c r="B285" s="20" t="s">
        <v>43</v>
      </c>
      <c r="C285" s="2" t="s">
        <v>64</v>
      </c>
      <c r="D285" s="8">
        <v>2</v>
      </c>
      <c r="E285" s="21">
        <v>5</v>
      </c>
      <c r="F285" s="8">
        <v>3</v>
      </c>
      <c r="G285" s="8">
        <v>4</v>
      </c>
      <c r="I285" s="2" t="s">
        <v>64</v>
      </c>
      <c r="J285" s="3">
        <f>SUM(E285,G285,E289,G289)</f>
        <v>9</v>
      </c>
      <c r="K285" s="3">
        <f>SUM(E287,G287,E290,G290)</f>
        <v>2</v>
      </c>
      <c r="M285" s="2" t="s">
        <v>64</v>
      </c>
      <c r="N285" s="6">
        <f t="shared" ref="N285:N286" si="149">J285*100/(K285+J285)</f>
        <v>81.818181818181813</v>
      </c>
      <c r="O285" s="6">
        <f t="shared" ref="O285:O286" si="150">K285*100/(J285+K285)</f>
        <v>18.181818181818183</v>
      </c>
    </row>
    <row r="286" spans="2:17" ht="15.75" customHeight="1">
      <c r="B286" s="2"/>
      <c r="C286" s="2" t="s">
        <v>76</v>
      </c>
      <c r="D286" s="21">
        <v>16</v>
      </c>
      <c r="E286" s="8">
        <v>4</v>
      </c>
      <c r="F286" s="8">
        <v>19</v>
      </c>
      <c r="G286" s="8">
        <v>1</v>
      </c>
      <c r="I286" s="2" t="s">
        <v>63</v>
      </c>
      <c r="J286" s="3">
        <f>SUM(D286,F286,D289,F289)</f>
        <v>35</v>
      </c>
      <c r="K286" s="3">
        <f>SUM(D288,F288,D290,F290)</f>
        <v>6</v>
      </c>
      <c r="M286" s="2" t="s">
        <v>63</v>
      </c>
      <c r="N286" s="6">
        <f t="shared" si="149"/>
        <v>85.365853658536579</v>
      </c>
      <c r="O286" s="6">
        <f t="shared" si="150"/>
        <v>14.634146341463415</v>
      </c>
    </row>
    <row r="287" spans="2:17" ht="15.75" customHeight="1">
      <c r="B287" s="2"/>
      <c r="C287" s="2" t="s">
        <v>66</v>
      </c>
      <c r="D287" s="8">
        <v>0</v>
      </c>
      <c r="E287" s="8">
        <v>2</v>
      </c>
      <c r="F287" s="8">
        <v>0</v>
      </c>
      <c r="G287" s="8">
        <v>0</v>
      </c>
    </row>
    <row r="288" spans="2:17" ht="15.75" customHeight="1">
      <c r="B288" s="2"/>
      <c r="C288" s="2" t="s">
        <v>77</v>
      </c>
      <c r="D288" s="8">
        <v>2</v>
      </c>
      <c r="E288" s="8">
        <v>3</v>
      </c>
      <c r="F288" s="8">
        <v>2</v>
      </c>
      <c r="G288" s="8">
        <v>0</v>
      </c>
      <c r="I288" s="20" t="s">
        <v>43</v>
      </c>
      <c r="J288" s="1" t="s">
        <v>187</v>
      </c>
      <c r="K288" s="1" t="s">
        <v>188</v>
      </c>
      <c r="M288" s="20" t="s">
        <v>43</v>
      </c>
      <c r="N288" s="1" t="s">
        <v>187</v>
      </c>
      <c r="O288" s="1" t="s">
        <v>188</v>
      </c>
      <c r="P288" s="36" t="s">
        <v>179</v>
      </c>
      <c r="Q288" s="2">
        <f>J289/(J289+J290+J291) *100</f>
        <v>7.6923076923076925</v>
      </c>
    </row>
    <row r="289" spans="2:17" ht="15.75" customHeight="1">
      <c r="B289" s="2"/>
      <c r="C289" s="2" t="s">
        <v>78</v>
      </c>
      <c r="D289" s="8">
        <v>0</v>
      </c>
      <c r="E289" s="8">
        <v>0</v>
      </c>
      <c r="F289" s="8">
        <v>0</v>
      </c>
      <c r="G289" s="8">
        <v>0</v>
      </c>
      <c r="I289" s="2" t="s">
        <v>64</v>
      </c>
      <c r="J289" s="3">
        <f>SUM(E287,G287,E290,G290)</f>
        <v>2</v>
      </c>
      <c r="K289" s="3">
        <f>SUM(E288,G288,E291,G291)</f>
        <v>21</v>
      </c>
      <c r="M289" s="2" t="s">
        <v>64</v>
      </c>
      <c r="N289" s="6">
        <f t="shared" ref="N289:N290" si="151">J289*100/(K289+J289)</f>
        <v>8.695652173913043</v>
      </c>
      <c r="O289" s="6">
        <f t="shared" ref="O289:O290" si="152">K289*100/(J289+K289)</f>
        <v>91.304347826086953</v>
      </c>
      <c r="P289" s="36" t="s">
        <v>180</v>
      </c>
      <c r="Q289" s="2">
        <f>J290/(J290+J291+J289) *100</f>
        <v>23.076923076923077</v>
      </c>
    </row>
    <row r="290" spans="2:17" ht="15.75" customHeight="1">
      <c r="B290" s="2"/>
      <c r="C290" s="2" t="s">
        <v>79</v>
      </c>
      <c r="D290" s="8">
        <v>2</v>
      </c>
      <c r="E290" s="8">
        <v>0</v>
      </c>
      <c r="F290" s="8">
        <v>0</v>
      </c>
      <c r="G290" s="8">
        <v>0</v>
      </c>
      <c r="I290" s="2" t="s">
        <v>63</v>
      </c>
      <c r="J290" s="3">
        <f>SUM(D288,F288,D290,F290)</f>
        <v>6</v>
      </c>
      <c r="K290" s="3">
        <f>SUM(D287,F287,D291,F291)</f>
        <v>15</v>
      </c>
      <c r="M290" s="2" t="s">
        <v>63</v>
      </c>
      <c r="N290" s="6">
        <f t="shared" si="151"/>
        <v>28.571428571428573</v>
      </c>
      <c r="O290" s="6">
        <f t="shared" si="152"/>
        <v>71.428571428571431</v>
      </c>
      <c r="P290" s="36" t="s">
        <v>181</v>
      </c>
      <c r="Q290" s="2">
        <f>J291/(J291+J289+J290) *100</f>
        <v>69.230769230769226</v>
      </c>
    </row>
    <row r="291" spans="2:17" ht="15.75" customHeight="1">
      <c r="B291" s="2"/>
      <c r="C291" s="2" t="s">
        <v>12</v>
      </c>
      <c r="D291" s="8">
        <v>15</v>
      </c>
      <c r="E291" s="8">
        <v>17</v>
      </c>
      <c r="F291" s="8">
        <v>0</v>
      </c>
      <c r="G291" s="8">
        <v>1</v>
      </c>
      <c r="I291" s="2" t="s">
        <v>188</v>
      </c>
      <c r="J291" s="3">
        <f>SUM(E291,G291)</f>
        <v>18</v>
      </c>
    </row>
    <row r="292" spans="2:17" ht="15.75" customHeight="1"/>
    <row r="293" spans="2:17" ht="15.75" customHeight="1">
      <c r="B293" s="1"/>
      <c r="C293" s="1"/>
      <c r="D293" s="1" t="s">
        <v>0</v>
      </c>
      <c r="E293" s="1"/>
      <c r="F293" s="1" t="s">
        <v>1</v>
      </c>
      <c r="G293" s="1"/>
    </row>
    <row r="294" spans="2:17" ht="15.75" customHeight="1">
      <c r="B294" s="1" t="s">
        <v>27</v>
      </c>
      <c r="C294" s="1"/>
      <c r="D294" s="1" t="s">
        <v>3</v>
      </c>
      <c r="E294" s="1" t="s">
        <v>4</v>
      </c>
      <c r="F294" s="1" t="s">
        <v>3</v>
      </c>
      <c r="G294" s="1" t="s">
        <v>4</v>
      </c>
      <c r="I294" s="9" t="s">
        <v>31</v>
      </c>
      <c r="J294" s="1" t="s">
        <v>185</v>
      </c>
      <c r="K294" s="1" t="s">
        <v>12</v>
      </c>
      <c r="M294" s="9" t="s">
        <v>31</v>
      </c>
      <c r="N294" s="1" t="s">
        <v>185</v>
      </c>
      <c r="O294" s="1" t="s">
        <v>12</v>
      </c>
    </row>
    <row r="295" spans="2:17" ht="15.75" customHeight="1">
      <c r="B295" s="33" t="s">
        <v>31</v>
      </c>
      <c r="C295" s="2" t="s">
        <v>64</v>
      </c>
      <c r="D295" s="8">
        <v>21</v>
      </c>
      <c r="E295" s="8">
        <v>17.5</v>
      </c>
      <c r="F295" s="8">
        <v>9.5</v>
      </c>
      <c r="G295" s="8">
        <v>8.5</v>
      </c>
      <c r="I295" s="2" t="s">
        <v>64</v>
      </c>
      <c r="J295" s="3">
        <f>SUM(D295,F295,D299,F299)</f>
        <v>31.5</v>
      </c>
      <c r="K295" s="3">
        <f>SUM(D297,F297,D300,F300)</f>
        <v>8</v>
      </c>
      <c r="M295" s="2" t="s">
        <v>64</v>
      </c>
      <c r="N295" s="6">
        <f t="shared" ref="N295:N296" si="153">J295*100/(K295+J295)</f>
        <v>79.74683544303798</v>
      </c>
      <c r="O295" s="6">
        <f t="shared" ref="O295:O296" si="154">K295*100/(J295+K295)</f>
        <v>20.253164556962027</v>
      </c>
    </row>
    <row r="296" spans="2:17" ht="15.75" customHeight="1">
      <c r="B296" s="2"/>
      <c r="C296" s="2" t="s">
        <v>76</v>
      </c>
      <c r="D296" s="8">
        <v>3.5</v>
      </c>
      <c r="E296" s="8">
        <v>1.5</v>
      </c>
      <c r="F296" s="8">
        <v>1.5</v>
      </c>
      <c r="G296" s="8">
        <v>0.5</v>
      </c>
      <c r="I296" s="2" t="s">
        <v>63</v>
      </c>
      <c r="J296" s="3">
        <f>SUM(D296,F296,D299,F299)</f>
        <v>6</v>
      </c>
      <c r="K296" s="3">
        <f>SUM(D298,F298,D300,F300)</f>
        <v>4.5</v>
      </c>
      <c r="M296" s="2" t="s">
        <v>63</v>
      </c>
      <c r="N296" s="6">
        <f t="shared" si="153"/>
        <v>57.142857142857146</v>
      </c>
      <c r="O296" s="6">
        <f t="shared" si="154"/>
        <v>42.857142857142854</v>
      </c>
    </row>
    <row r="297" spans="2:17" ht="15.75" customHeight="1">
      <c r="B297" s="2"/>
      <c r="C297" s="2" t="s">
        <v>66</v>
      </c>
      <c r="D297" s="8">
        <v>5</v>
      </c>
      <c r="E297" s="8">
        <v>1.5</v>
      </c>
      <c r="F297" s="8">
        <v>1</v>
      </c>
      <c r="G297" s="8">
        <v>1</v>
      </c>
    </row>
    <row r="298" spans="2:17" ht="15.75" customHeight="1">
      <c r="B298" s="2"/>
      <c r="C298" s="2" t="s">
        <v>77</v>
      </c>
      <c r="D298" s="8">
        <v>2.5</v>
      </c>
      <c r="E298" s="8">
        <v>1.5</v>
      </c>
      <c r="F298" s="8">
        <v>0</v>
      </c>
      <c r="G298" s="8">
        <v>0</v>
      </c>
      <c r="I298" s="9" t="s">
        <v>31</v>
      </c>
      <c r="J298" s="1" t="s">
        <v>187</v>
      </c>
      <c r="K298" s="1" t="s">
        <v>188</v>
      </c>
      <c r="M298" s="9" t="s">
        <v>31</v>
      </c>
      <c r="N298" s="1" t="s">
        <v>187</v>
      </c>
      <c r="O298" s="1" t="s">
        <v>188</v>
      </c>
      <c r="P298" s="36" t="s">
        <v>179</v>
      </c>
      <c r="Q298" s="2">
        <f>J299/(J299+J300+J301) *100</f>
        <v>37.209302325581397</v>
      </c>
    </row>
    <row r="299" spans="2:17" ht="15.75" customHeight="1">
      <c r="B299" s="2"/>
      <c r="C299" s="2" t="s">
        <v>78</v>
      </c>
      <c r="D299" s="8">
        <v>0.5</v>
      </c>
      <c r="E299" s="8">
        <v>0</v>
      </c>
      <c r="F299" s="8">
        <v>0.5</v>
      </c>
      <c r="G299" s="8">
        <v>0</v>
      </c>
      <c r="I299" s="2" t="s">
        <v>64</v>
      </c>
      <c r="J299" s="3">
        <f>SUM(D297,F297,D300,F300)</f>
        <v>8</v>
      </c>
      <c r="K299" s="3">
        <f>SUM(D298,F298,D301,F301)</f>
        <v>11.5</v>
      </c>
      <c r="M299" s="2" t="s">
        <v>64</v>
      </c>
      <c r="N299" s="6">
        <f t="shared" ref="N299:N300" si="155">J299*100/(K299+J299)</f>
        <v>41.025641025641029</v>
      </c>
      <c r="O299" s="6">
        <f t="shared" ref="O299:O300" si="156">K299*100/(J299+K299)</f>
        <v>58.974358974358971</v>
      </c>
      <c r="P299" s="36" t="s">
        <v>180</v>
      </c>
      <c r="Q299" s="2">
        <f>J300/(J300+J301+J299) *100</f>
        <v>20.930232558139537</v>
      </c>
    </row>
    <row r="300" spans="2:17" ht="15.75" customHeight="1">
      <c r="B300" s="2"/>
      <c r="C300" s="2" t="s">
        <v>79</v>
      </c>
      <c r="D300" s="8">
        <v>2</v>
      </c>
      <c r="E300" s="8">
        <v>0</v>
      </c>
      <c r="F300" s="8">
        <v>0</v>
      </c>
      <c r="G300" s="8">
        <v>0.5</v>
      </c>
      <c r="I300" s="2" t="s">
        <v>63</v>
      </c>
      <c r="J300" s="3">
        <f>SUM(D298,F298,D300,F300)</f>
        <v>4.5</v>
      </c>
      <c r="K300" s="3">
        <f>SUM(D297,F297,D301,F301)</f>
        <v>15</v>
      </c>
      <c r="M300" s="2" t="s">
        <v>63</v>
      </c>
      <c r="N300" s="6">
        <f t="shared" si="155"/>
        <v>23.076923076923077</v>
      </c>
      <c r="O300" s="6">
        <f t="shared" si="156"/>
        <v>76.92307692307692</v>
      </c>
      <c r="P300" s="36" t="s">
        <v>181</v>
      </c>
      <c r="Q300" s="2">
        <f>J301/(J301+J299+J300) *100</f>
        <v>41.860465116279073</v>
      </c>
    </row>
    <row r="301" spans="2:17" ht="15.75" customHeight="1">
      <c r="B301" s="2"/>
      <c r="C301" s="2" t="s">
        <v>12</v>
      </c>
      <c r="D301" s="8">
        <v>7.5</v>
      </c>
      <c r="E301" s="8">
        <v>12.5</v>
      </c>
      <c r="F301" s="8">
        <v>1.5</v>
      </c>
      <c r="G301" s="8">
        <v>1.5</v>
      </c>
      <c r="I301" s="2" t="s">
        <v>188</v>
      </c>
      <c r="J301" s="3">
        <f>SUM(D301,F301)</f>
        <v>9</v>
      </c>
    </row>
    <row r="302" spans="2:17" ht="15.75" customHeight="1"/>
    <row r="303" spans="2:17" ht="15.75" customHeight="1">
      <c r="B303" s="1"/>
      <c r="C303" s="1"/>
      <c r="D303" s="1" t="s">
        <v>0</v>
      </c>
      <c r="E303" s="1"/>
      <c r="F303" s="1" t="s">
        <v>1</v>
      </c>
      <c r="G303" s="1"/>
    </row>
    <row r="304" spans="2:17" ht="15.75" customHeight="1">
      <c r="B304" s="1" t="s">
        <v>27</v>
      </c>
      <c r="C304" s="1"/>
      <c r="D304" s="1" t="s">
        <v>3</v>
      </c>
      <c r="E304" s="1" t="s">
        <v>4</v>
      </c>
      <c r="F304" s="1" t="s">
        <v>3</v>
      </c>
      <c r="G304" s="1" t="s">
        <v>4</v>
      </c>
      <c r="I304" s="9" t="s">
        <v>32</v>
      </c>
      <c r="J304" s="1" t="s">
        <v>185</v>
      </c>
      <c r="K304" s="1" t="s">
        <v>12</v>
      </c>
      <c r="M304" s="9" t="s">
        <v>32</v>
      </c>
      <c r="N304" s="1" t="s">
        <v>185</v>
      </c>
      <c r="O304" s="1" t="s">
        <v>12</v>
      </c>
    </row>
    <row r="305" spans="2:17" ht="15.75" customHeight="1">
      <c r="B305" s="33" t="s">
        <v>32</v>
      </c>
      <c r="C305" s="2" t="s">
        <v>64</v>
      </c>
      <c r="D305" s="8">
        <v>27.5</v>
      </c>
      <c r="E305" s="8">
        <v>10</v>
      </c>
      <c r="F305" s="8">
        <v>19</v>
      </c>
      <c r="G305" s="8">
        <v>6</v>
      </c>
      <c r="I305" s="2" t="s">
        <v>64</v>
      </c>
      <c r="J305" s="3">
        <f>SUM(D305,F305,D309,F309)</f>
        <v>48.5</v>
      </c>
      <c r="K305" s="3">
        <f>SUM(D307,F307,D310,F310)</f>
        <v>9</v>
      </c>
      <c r="M305" s="2" t="s">
        <v>64</v>
      </c>
      <c r="N305" s="6">
        <f t="shared" ref="N305:N306" si="157">J305*100/(K305+J305)</f>
        <v>84.347826086956516</v>
      </c>
      <c r="O305" s="6">
        <f t="shared" ref="O305:O306" si="158">K305*100/(J305+K305)</f>
        <v>15.652173913043478</v>
      </c>
    </row>
    <row r="306" spans="2:17" ht="15.75" customHeight="1">
      <c r="B306" s="2"/>
      <c r="C306" s="2" t="s">
        <v>76</v>
      </c>
      <c r="D306" s="8">
        <v>3</v>
      </c>
      <c r="E306" s="8">
        <v>0</v>
      </c>
      <c r="F306" s="8">
        <v>0</v>
      </c>
      <c r="G306" s="8">
        <v>0</v>
      </c>
      <c r="I306" s="2" t="s">
        <v>63</v>
      </c>
      <c r="J306" s="3">
        <f>SUM(D306,F306,D309,F309)</f>
        <v>5</v>
      </c>
      <c r="K306" s="3">
        <f>SUM(D308,F308,D310,F310)</f>
        <v>3.5</v>
      </c>
      <c r="M306" s="2" t="s">
        <v>63</v>
      </c>
      <c r="N306" s="6">
        <f t="shared" si="157"/>
        <v>58.823529411764703</v>
      </c>
      <c r="O306" s="6">
        <f t="shared" si="158"/>
        <v>41.176470588235297</v>
      </c>
    </row>
    <row r="307" spans="2:17" ht="15.75" customHeight="1">
      <c r="B307" s="2"/>
      <c r="C307" s="2" t="s">
        <v>66</v>
      </c>
      <c r="D307" s="8">
        <v>3.5</v>
      </c>
      <c r="E307" s="8">
        <v>2.5</v>
      </c>
      <c r="F307" s="8">
        <v>2.5</v>
      </c>
      <c r="G307" s="8">
        <v>1</v>
      </c>
    </row>
    <row r="308" spans="2:17" ht="15.75" customHeight="1">
      <c r="B308" s="2"/>
      <c r="C308" s="2" t="s">
        <v>77</v>
      </c>
      <c r="D308" s="8">
        <v>0.5</v>
      </c>
      <c r="E308" s="8">
        <v>0</v>
      </c>
      <c r="F308" s="8">
        <v>0</v>
      </c>
      <c r="G308" s="8">
        <v>0</v>
      </c>
      <c r="I308" s="9" t="s">
        <v>32</v>
      </c>
      <c r="J308" s="1" t="s">
        <v>187</v>
      </c>
      <c r="K308" s="1" t="s">
        <v>188</v>
      </c>
      <c r="M308" s="9" t="s">
        <v>32</v>
      </c>
      <c r="N308" s="1" t="s">
        <v>187</v>
      </c>
      <c r="O308" s="1" t="s">
        <v>188</v>
      </c>
      <c r="P308" s="36" t="s">
        <v>179</v>
      </c>
      <c r="Q308" s="2">
        <f>J309/(J309+J310+J311) *100</f>
        <v>31.03448275862069</v>
      </c>
    </row>
    <row r="309" spans="2:17" ht="15.75" customHeight="1">
      <c r="B309" s="2"/>
      <c r="C309" s="2" t="s">
        <v>78</v>
      </c>
      <c r="D309" s="8">
        <v>2</v>
      </c>
      <c r="E309" s="8">
        <v>1</v>
      </c>
      <c r="F309" s="8">
        <v>0</v>
      </c>
      <c r="G309" s="8">
        <v>0</v>
      </c>
      <c r="I309" s="2" t="s">
        <v>64</v>
      </c>
      <c r="J309" s="3">
        <f>SUM(D307,F307,D310,F310)</f>
        <v>9</v>
      </c>
      <c r="K309" s="3">
        <f>SUM(D308,F308,D311,F311)</f>
        <v>17</v>
      </c>
      <c r="M309" s="2" t="s">
        <v>64</v>
      </c>
      <c r="N309" s="6">
        <f t="shared" ref="N309:N310" si="159">J309*100/(K309+J309)</f>
        <v>34.615384615384613</v>
      </c>
      <c r="O309" s="6">
        <f t="shared" ref="O309:O310" si="160">K309*100/(J309+K309)</f>
        <v>65.384615384615387</v>
      </c>
      <c r="P309" s="36" t="s">
        <v>180</v>
      </c>
      <c r="Q309" s="2">
        <f>J310/(J310+J311+J309) *100</f>
        <v>12.068965517241379</v>
      </c>
    </row>
    <row r="310" spans="2:17" ht="15.75" customHeight="1">
      <c r="B310" s="2"/>
      <c r="C310" s="2" t="s">
        <v>79</v>
      </c>
      <c r="D310" s="8">
        <v>3</v>
      </c>
      <c r="E310" s="8">
        <v>0.5</v>
      </c>
      <c r="F310" s="8">
        <v>0</v>
      </c>
      <c r="G310" s="8">
        <v>0</v>
      </c>
      <c r="I310" s="2" t="s">
        <v>63</v>
      </c>
      <c r="J310" s="3">
        <f>SUM(D308,F308,D310,F310)</f>
        <v>3.5</v>
      </c>
      <c r="K310" s="3">
        <f>SUM(D307,F307,D311,F311)</f>
        <v>22.5</v>
      </c>
      <c r="M310" s="2" t="s">
        <v>63</v>
      </c>
      <c r="N310" s="6">
        <f t="shared" si="159"/>
        <v>13.461538461538462</v>
      </c>
      <c r="O310" s="6">
        <f t="shared" si="160"/>
        <v>86.538461538461533</v>
      </c>
      <c r="P310" s="36" t="s">
        <v>181</v>
      </c>
      <c r="Q310" s="2">
        <f>J311/(J311+J309+J310) *100</f>
        <v>56.896551724137936</v>
      </c>
    </row>
    <row r="311" spans="2:17" ht="15.75" customHeight="1">
      <c r="B311" s="2"/>
      <c r="C311" s="2" t="s">
        <v>12</v>
      </c>
      <c r="D311" s="8">
        <v>15</v>
      </c>
      <c r="E311" s="8">
        <v>19.5</v>
      </c>
      <c r="F311" s="8">
        <v>1.5</v>
      </c>
      <c r="G311" s="8">
        <v>4</v>
      </c>
      <c r="I311" s="2" t="s">
        <v>188</v>
      </c>
      <c r="J311" s="3">
        <f>SUM(D311,F311)</f>
        <v>16.5</v>
      </c>
    </row>
    <row r="312" spans="2:17" ht="15.75" customHeight="1"/>
    <row r="313" spans="2:17" ht="15.75" customHeight="1">
      <c r="B313" s="1"/>
      <c r="C313" s="1"/>
      <c r="D313" s="1" t="s">
        <v>0</v>
      </c>
      <c r="E313" s="1"/>
      <c r="F313" s="1" t="s">
        <v>1</v>
      </c>
      <c r="G313" s="1"/>
    </row>
    <row r="314" spans="2:17" ht="15.75" customHeight="1">
      <c r="B314" s="1" t="s">
        <v>27</v>
      </c>
      <c r="C314" s="1"/>
      <c r="D314" s="1" t="s">
        <v>3</v>
      </c>
      <c r="E314" s="1" t="s">
        <v>4</v>
      </c>
      <c r="F314" s="1" t="s">
        <v>3</v>
      </c>
      <c r="G314" s="1" t="s">
        <v>4</v>
      </c>
      <c r="I314" s="9" t="s">
        <v>33</v>
      </c>
      <c r="J314" s="1" t="s">
        <v>185</v>
      </c>
      <c r="K314" s="1" t="s">
        <v>12</v>
      </c>
      <c r="M314" s="9" t="s">
        <v>33</v>
      </c>
      <c r="N314" s="1" t="s">
        <v>185</v>
      </c>
      <c r="O314" s="1" t="s">
        <v>12</v>
      </c>
    </row>
    <row r="315" spans="2:17" ht="15.75" customHeight="1">
      <c r="B315" s="33" t="s">
        <v>33</v>
      </c>
      <c r="C315" s="2" t="s">
        <v>64</v>
      </c>
      <c r="D315" s="8">
        <v>18</v>
      </c>
      <c r="E315" s="8">
        <v>16</v>
      </c>
      <c r="F315" s="8">
        <v>18</v>
      </c>
      <c r="G315" s="8">
        <v>6</v>
      </c>
      <c r="I315" s="2" t="s">
        <v>64</v>
      </c>
      <c r="J315" s="3">
        <f>SUM(D315,F315,D319,F319)</f>
        <v>40.5</v>
      </c>
      <c r="K315" s="3">
        <f>SUM(D317,F317,D320,F320)</f>
        <v>5</v>
      </c>
      <c r="M315" s="2" t="s">
        <v>64</v>
      </c>
      <c r="N315" s="6">
        <f t="shared" ref="N315:N316" si="161">J315*100/(K315+J315)</f>
        <v>89.010989010989007</v>
      </c>
      <c r="O315" s="6">
        <f t="shared" ref="O315:O316" si="162">K315*100/(J315+K315)</f>
        <v>10.989010989010989</v>
      </c>
    </row>
    <row r="316" spans="2:17" ht="15.75" customHeight="1">
      <c r="B316" s="2"/>
      <c r="C316" s="2" t="s">
        <v>76</v>
      </c>
      <c r="D316" s="8">
        <v>3.5</v>
      </c>
      <c r="E316" s="8">
        <v>0.5</v>
      </c>
      <c r="F316" s="8">
        <v>0</v>
      </c>
      <c r="G316" s="8">
        <v>0</v>
      </c>
      <c r="I316" s="2" t="s">
        <v>63</v>
      </c>
      <c r="J316" s="3">
        <f>SUM(D316,F316,D319,F319)</f>
        <v>8</v>
      </c>
      <c r="K316" s="3">
        <f>SUM(D318,F318,D320,F320)</f>
        <v>2</v>
      </c>
      <c r="M316" s="2" t="s">
        <v>63</v>
      </c>
      <c r="N316" s="6">
        <f t="shared" si="161"/>
        <v>80</v>
      </c>
      <c r="O316" s="6">
        <f t="shared" si="162"/>
        <v>20</v>
      </c>
    </row>
    <row r="317" spans="2:17" ht="15.75" customHeight="1">
      <c r="B317" s="2"/>
      <c r="C317" s="2" t="s">
        <v>66</v>
      </c>
      <c r="D317" s="8">
        <v>3.5</v>
      </c>
      <c r="E317" s="8">
        <v>2.5</v>
      </c>
      <c r="F317" s="8">
        <v>0</v>
      </c>
      <c r="G317" s="8">
        <v>0</v>
      </c>
    </row>
    <row r="318" spans="2:17" ht="15.75" customHeight="1">
      <c r="B318" s="2"/>
      <c r="C318" s="2" t="s">
        <v>77</v>
      </c>
      <c r="D318" s="8">
        <v>0.5</v>
      </c>
      <c r="E318" s="8">
        <v>1</v>
      </c>
      <c r="F318" s="8">
        <v>0</v>
      </c>
      <c r="G318" s="8">
        <v>0</v>
      </c>
      <c r="I318" s="9" t="s">
        <v>33</v>
      </c>
      <c r="J318" s="1" t="s">
        <v>187</v>
      </c>
      <c r="K318" s="1" t="s">
        <v>188</v>
      </c>
      <c r="M318" s="9" t="s">
        <v>33</v>
      </c>
      <c r="N318" s="1" t="s">
        <v>187</v>
      </c>
      <c r="O318" s="1" t="s">
        <v>188</v>
      </c>
      <c r="P318" s="36" t="s">
        <v>179</v>
      </c>
      <c r="Q318" s="2">
        <f>J319/(J319+J320+J321) *100</f>
        <v>22.222222222222221</v>
      </c>
    </row>
    <row r="319" spans="2:17" ht="15.75" customHeight="1">
      <c r="B319" s="2"/>
      <c r="C319" s="2" t="s">
        <v>78</v>
      </c>
      <c r="D319" s="8">
        <v>3.5</v>
      </c>
      <c r="E319" s="8">
        <v>0</v>
      </c>
      <c r="F319" s="8">
        <v>1</v>
      </c>
      <c r="G319" s="8">
        <v>0</v>
      </c>
      <c r="I319" s="2" t="s">
        <v>64</v>
      </c>
      <c r="J319" s="3">
        <f>SUM(D317,F317,D320,F320)</f>
        <v>5</v>
      </c>
      <c r="K319" s="3">
        <f>SUM(D318,F318,D321,F321)</f>
        <v>16</v>
      </c>
      <c r="M319" s="2" t="s">
        <v>64</v>
      </c>
      <c r="N319" s="6">
        <f t="shared" ref="N319:N320" si="163">J319*100/(K319+J319)</f>
        <v>23.80952380952381</v>
      </c>
      <c r="O319" s="6">
        <f t="shared" ref="O319:O320" si="164">K319*100/(J319+K319)</f>
        <v>76.19047619047619</v>
      </c>
      <c r="P319" s="36" t="s">
        <v>180</v>
      </c>
      <c r="Q319" s="2">
        <f>J320/(J320+J321+J319) *100</f>
        <v>8.8888888888888893</v>
      </c>
    </row>
    <row r="320" spans="2:17" ht="15.75" customHeight="1">
      <c r="B320" s="2"/>
      <c r="C320" s="2" t="s">
        <v>79</v>
      </c>
      <c r="D320" s="8">
        <v>1.5</v>
      </c>
      <c r="E320" s="8">
        <v>0.5</v>
      </c>
      <c r="F320" s="8">
        <v>0</v>
      </c>
      <c r="G320" s="8">
        <v>0</v>
      </c>
      <c r="I320" s="2" t="s">
        <v>63</v>
      </c>
      <c r="J320" s="3">
        <f>SUM(D318,F318,D320,F320)</f>
        <v>2</v>
      </c>
      <c r="K320" s="3">
        <f>SUM(D317,F317,D321,F321)</f>
        <v>19</v>
      </c>
      <c r="M320" s="2" t="s">
        <v>63</v>
      </c>
      <c r="N320" s="6">
        <f t="shared" si="163"/>
        <v>9.5238095238095237</v>
      </c>
      <c r="O320" s="6">
        <f t="shared" si="164"/>
        <v>90.476190476190482</v>
      </c>
      <c r="P320" s="36" t="s">
        <v>181</v>
      </c>
      <c r="Q320" s="2">
        <f>J321/(J321+J319+J320) *100</f>
        <v>68.888888888888886</v>
      </c>
    </row>
    <row r="321" spans="2:17" ht="15.75" customHeight="1">
      <c r="B321" s="2"/>
      <c r="C321" s="2" t="s">
        <v>12</v>
      </c>
      <c r="D321" s="8">
        <v>14</v>
      </c>
      <c r="E321" s="8">
        <v>17.5</v>
      </c>
      <c r="F321" s="8">
        <v>1.5</v>
      </c>
      <c r="G321" s="8">
        <v>4.5</v>
      </c>
      <c r="I321" s="2" t="s">
        <v>188</v>
      </c>
      <c r="J321" s="3">
        <f>SUM(D321,F321)</f>
        <v>15.5</v>
      </c>
    </row>
    <row r="322" spans="2:17" ht="15.75" customHeight="1"/>
    <row r="323" spans="2:17" ht="15.75" customHeight="1">
      <c r="B323" s="1"/>
      <c r="C323" s="1"/>
      <c r="D323" s="1" t="s">
        <v>0</v>
      </c>
      <c r="E323" s="1"/>
      <c r="F323" s="1" t="s">
        <v>1</v>
      </c>
      <c r="G323" s="1"/>
    </row>
    <row r="324" spans="2:17" ht="15.75" customHeight="1">
      <c r="B324" s="1" t="s">
        <v>22</v>
      </c>
      <c r="C324" s="1"/>
      <c r="D324" s="1" t="s">
        <v>3</v>
      </c>
      <c r="E324" s="1" t="s">
        <v>4</v>
      </c>
      <c r="F324" s="1" t="s">
        <v>3</v>
      </c>
      <c r="G324" s="1" t="s">
        <v>4</v>
      </c>
      <c r="I324" s="9" t="s">
        <v>23</v>
      </c>
      <c r="J324" s="1" t="s">
        <v>185</v>
      </c>
      <c r="K324" s="1" t="s">
        <v>12</v>
      </c>
      <c r="M324" s="9" t="s">
        <v>23</v>
      </c>
      <c r="N324" s="1" t="s">
        <v>185</v>
      </c>
      <c r="O324" s="1" t="s">
        <v>12</v>
      </c>
    </row>
    <row r="325" spans="2:17" ht="15.75" customHeight="1">
      <c r="B325" s="9" t="s">
        <v>23</v>
      </c>
      <c r="C325" s="2" t="s">
        <v>64</v>
      </c>
      <c r="D325" s="8">
        <v>9.5</v>
      </c>
      <c r="E325" s="8">
        <v>8</v>
      </c>
      <c r="F325" s="8">
        <v>2.5</v>
      </c>
      <c r="G325" s="8">
        <v>2.5</v>
      </c>
      <c r="I325" s="2" t="s">
        <v>64</v>
      </c>
      <c r="J325" s="3">
        <f>SUM(D325,F325,D329,F329)</f>
        <v>12.5</v>
      </c>
      <c r="K325" s="3">
        <f>SUM(D327,F327,D330,F330)</f>
        <v>3.5</v>
      </c>
      <c r="M325" s="2" t="s">
        <v>64</v>
      </c>
      <c r="N325" s="6">
        <f t="shared" ref="N325:N326" si="165">J325*100/(K325+J325)</f>
        <v>78.125</v>
      </c>
      <c r="O325" s="6">
        <f t="shared" ref="O325:O326" si="166">K325*100/(J325+K325)</f>
        <v>21.875</v>
      </c>
    </row>
    <row r="326" spans="2:17" ht="15.75" customHeight="1">
      <c r="B326" s="2"/>
      <c r="C326" s="2" t="s">
        <v>76</v>
      </c>
      <c r="D326" s="8">
        <v>7.5</v>
      </c>
      <c r="E326" s="8">
        <v>4</v>
      </c>
      <c r="F326" s="8">
        <v>1</v>
      </c>
      <c r="G326" s="8">
        <v>0.5</v>
      </c>
      <c r="I326" s="2" t="s">
        <v>63</v>
      </c>
      <c r="J326" s="3">
        <f>SUM(D326,F326,D329,F329)</f>
        <v>9</v>
      </c>
      <c r="K326" s="3">
        <f>SUM(D328,F328,D330,F330)</f>
        <v>7</v>
      </c>
      <c r="M326" s="2" t="s">
        <v>63</v>
      </c>
      <c r="N326" s="6">
        <f t="shared" si="165"/>
        <v>56.25</v>
      </c>
      <c r="O326" s="6">
        <f t="shared" si="166"/>
        <v>43.75</v>
      </c>
    </row>
    <row r="327" spans="2:17" ht="15.75" customHeight="1">
      <c r="B327" s="2"/>
      <c r="C327" s="2" t="s">
        <v>66</v>
      </c>
      <c r="D327" s="8">
        <v>3</v>
      </c>
      <c r="E327" s="8">
        <v>4</v>
      </c>
      <c r="F327" s="8">
        <v>0</v>
      </c>
      <c r="G327" s="8">
        <v>0</v>
      </c>
    </row>
    <row r="328" spans="2:17" ht="15.75" customHeight="1">
      <c r="B328" s="2"/>
      <c r="C328" s="2" t="s">
        <v>77</v>
      </c>
      <c r="D328" s="8">
        <v>6.5</v>
      </c>
      <c r="E328" s="8">
        <v>2</v>
      </c>
      <c r="F328" s="8">
        <v>0</v>
      </c>
      <c r="G328" s="8">
        <v>0.5</v>
      </c>
      <c r="I328" s="9" t="s">
        <v>23</v>
      </c>
      <c r="J328" s="1" t="s">
        <v>187</v>
      </c>
      <c r="K328" s="1" t="s">
        <v>188</v>
      </c>
      <c r="M328" s="9" t="s">
        <v>23</v>
      </c>
      <c r="N328" s="1" t="s">
        <v>187</v>
      </c>
      <c r="O328" s="1" t="s">
        <v>188</v>
      </c>
      <c r="P328" s="36" t="s">
        <v>179</v>
      </c>
      <c r="Q328" s="2">
        <f>J329/(J329+J330+J331) *100</f>
        <v>14.285714285714285</v>
      </c>
    </row>
    <row r="329" spans="2:17" ht="15.75" customHeight="1">
      <c r="B329" s="2"/>
      <c r="C329" s="2" t="s">
        <v>78</v>
      </c>
      <c r="D329" s="8">
        <v>0.5</v>
      </c>
      <c r="E329" s="8">
        <v>0</v>
      </c>
      <c r="F329" s="8">
        <v>0</v>
      </c>
      <c r="G329" s="8">
        <v>0</v>
      </c>
      <c r="I329" s="2" t="s">
        <v>64</v>
      </c>
      <c r="J329" s="3">
        <f>SUM(D327,F327,D330,F330)</f>
        <v>3.5</v>
      </c>
      <c r="K329" s="3">
        <f>SUM(D328,F328,D331,F331)</f>
        <v>20.5</v>
      </c>
      <c r="M329" s="2" t="s">
        <v>64</v>
      </c>
      <c r="N329" s="6">
        <f t="shared" ref="N329:N330" si="167">J329*100/(K329+J329)</f>
        <v>14.583333333333334</v>
      </c>
      <c r="O329" s="6">
        <f t="shared" ref="O329:O330" si="168">K329*100/(J329+K329)</f>
        <v>85.416666666666671</v>
      </c>
      <c r="P329" s="36" t="s">
        <v>180</v>
      </c>
      <c r="Q329" s="2">
        <f>J330/(J330+J331+J329) *100</f>
        <v>28.571428571428569</v>
      </c>
    </row>
    <row r="330" spans="2:17" ht="15.75" customHeight="1">
      <c r="B330" s="2"/>
      <c r="C330" s="2" t="s">
        <v>79</v>
      </c>
      <c r="D330" s="8">
        <v>0.5</v>
      </c>
      <c r="E330" s="8">
        <v>0</v>
      </c>
      <c r="F330" s="8">
        <v>0</v>
      </c>
      <c r="G330" s="8">
        <v>0</v>
      </c>
      <c r="I330" s="2" t="s">
        <v>63</v>
      </c>
      <c r="J330" s="3">
        <f>SUM(D328,F328,D330,F330)</f>
        <v>7</v>
      </c>
      <c r="K330" s="3">
        <f>SUM(D327,F327,D331,F331)</f>
        <v>17</v>
      </c>
      <c r="M330" s="2" t="s">
        <v>63</v>
      </c>
      <c r="N330" s="6">
        <f t="shared" si="167"/>
        <v>29.166666666666668</v>
      </c>
      <c r="O330" s="6">
        <f t="shared" si="168"/>
        <v>70.833333333333329</v>
      </c>
      <c r="P330" s="36" t="s">
        <v>181</v>
      </c>
      <c r="Q330" s="2">
        <f>J331/(J331+J329+J330) *100</f>
        <v>57.142857142857139</v>
      </c>
    </row>
    <row r="331" spans="2:17" ht="15.75" customHeight="1">
      <c r="B331" s="2"/>
      <c r="C331" s="2" t="s">
        <v>12</v>
      </c>
      <c r="D331" s="8">
        <v>11.5</v>
      </c>
      <c r="E331" s="8">
        <v>10.5</v>
      </c>
      <c r="F331" s="8">
        <v>2.5</v>
      </c>
      <c r="G331" s="8">
        <v>2</v>
      </c>
      <c r="I331" s="2" t="s">
        <v>188</v>
      </c>
      <c r="J331" s="3">
        <f>SUM(D331,F331)</f>
        <v>14</v>
      </c>
    </row>
    <row r="332" spans="2:17" ht="15.75" customHeight="1"/>
    <row r="333" spans="2:17" ht="15.75" customHeight="1">
      <c r="B333" s="1"/>
      <c r="C333" s="1"/>
      <c r="D333" s="1" t="s">
        <v>0</v>
      </c>
      <c r="E333" s="1"/>
      <c r="F333" s="1" t="s">
        <v>1</v>
      </c>
      <c r="G333" s="1"/>
    </row>
    <row r="334" spans="2:17" ht="15.75" customHeight="1">
      <c r="B334" s="1" t="s">
        <v>22</v>
      </c>
      <c r="C334" s="1"/>
      <c r="D334" s="1" t="s">
        <v>3</v>
      </c>
      <c r="E334" s="1" t="s">
        <v>4</v>
      </c>
      <c r="F334" s="1" t="s">
        <v>3</v>
      </c>
      <c r="G334" s="1" t="s">
        <v>4</v>
      </c>
      <c r="I334" s="9" t="s">
        <v>25</v>
      </c>
      <c r="J334" s="1" t="s">
        <v>185</v>
      </c>
      <c r="K334" s="1" t="s">
        <v>12</v>
      </c>
      <c r="M334" s="9" t="s">
        <v>25</v>
      </c>
      <c r="N334" s="1" t="s">
        <v>185</v>
      </c>
      <c r="O334" s="1" t="s">
        <v>12</v>
      </c>
    </row>
    <row r="335" spans="2:17" ht="15.75" customHeight="1">
      <c r="B335" s="9" t="s">
        <v>25</v>
      </c>
      <c r="C335" s="2" t="s">
        <v>64</v>
      </c>
      <c r="D335" s="8">
        <v>16</v>
      </c>
      <c r="E335" s="8">
        <v>15.5</v>
      </c>
      <c r="F335" s="8">
        <v>12.5</v>
      </c>
      <c r="G335" s="8">
        <v>12.5</v>
      </c>
      <c r="I335" s="2" t="s">
        <v>64</v>
      </c>
      <c r="J335" s="3">
        <f>SUM(D335,F335,D339,F339)</f>
        <v>30</v>
      </c>
      <c r="K335" s="3">
        <f>SUM(D337,F337,D340,F340)</f>
        <v>12</v>
      </c>
      <c r="M335" s="2" t="s">
        <v>64</v>
      </c>
      <c r="N335" s="6">
        <f t="shared" ref="N335:N336" si="169">J335*100/(K335+J335)</f>
        <v>71.428571428571431</v>
      </c>
      <c r="O335" s="6">
        <f t="shared" ref="O335:O336" si="170">K335*100/(J335+K335)</f>
        <v>28.571428571428573</v>
      </c>
    </row>
    <row r="336" spans="2:17" ht="15.75" customHeight="1">
      <c r="B336" s="2"/>
      <c r="C336" s="2" t="s">
        <v>76</v>
      </c>
      <c r="D336" s="8">
        <v>10.5</v>
      </c>
      <c r="E336" s="8">
        <v>10.5</v>
      </c>
      <c r="F336" s="8">
        <v>1</v>
      </c>
      <c r="G336" s="8">
        <v>1</v>
      </c>
      <c r="I336" s="2" t="s">
        <v>63</v>
      </c>
      <c r="J336" s="3">
        <f>SUM(D336,F336,D339,F339)</f>
        <v>13</v>
      </c>
      <c r="K336" s="3">
        <f>SUM(D338,F338,D340,F340)</f>
        <v>4.5</v>
      </c>
      <c r="M336" s="2" t="s">
        <v>63</v>
      </c>
      <c r="N336" s="6">
        <f t="shared" si="169"/>
        <v>74.285714285714292</v>
      </c>
      <c r="O336" s="6">
        <f t="shared" si="170"/>
        <v>25.714285714285715</v>
      </c>
    </row>
    <row r="337" spans="2:17" ht="15.75" customHeight="1">
      <c r="B337" s="2"/>
      <c r="C337" s="2" t="s">
        <v>66</v>
      </c>
      <c r="D337" s="8">
        <v>9</v>
      </c>
      <c r="E337" s="8">
        <v>3.5</v>
      </c>
      <c r="F337" s="8">
        <v>1.5</v>
      </c>
      <c r="G337" s="8">
        <v>0.5</v>
      </c>
    </row>
    <row r="338" spans="2:17" ht="15.75" customHeight="1">
      <c r="B338" s="2"/>
      <c r="C338" s="2" t="s">
        <v>77</v>
      </c>
      <c r="D338" s="8">
        <v>2.5</v>
      </c>
      <c r="E338" s="8">
        <v>1</v>
      </c>
      <c r="F338" s="8">
        <v>0.5</v>
      </c>
      <c r="G338" s="8">
        <v>0</v>
      </c>
      <c r="I338" s="9" t="s">
        <v>25</v>
      </c>
      <c r="J338" s="1" t="s">
        <v>187</v>
      </c>
      <c r="K338" s="1" t="s">
        <v>188</v>
      </c>
      <c r="M338" s="9" t="s">
        <v>25</v>
      </c>
      <c r="N338" s="1" t="s">
        <v>187</v>
      </c>
      <c r="O338" s="1" t="s">
        <v>188</v>
      </c>
      <c r="P338" s="36" t="s">
        <v>179</v>
      </c>
      <c r="Q338" s="2">
        <f>J339/(J339+J340+J341) *100</f>
        <v>42.857142857142854</v>
      </c>
    </row>
    <row r="339" spans="2:17" ht="15.75" customHeight="1">
      <c r="B339" s="2"/>
      <c r="C339" s="2" t="s">
        <v>78</v>
      </c>
      <c r="D339" s="8">
        <v>1.5</v>
      </c>
      <c r="E339" s="8">
        <v>0.5</v>
      </c>
      <c r="F339" s="8">
        <v>0</v>
      </c>
      <c r="G339" s="8">
        <v>0</v>
      </c>
      <c r="I339" s="2" t="s">
        <v>64</v>
      </c>
      <c r="J339" s="3">
        <f>SUM(D337,F337,D340,F340)</f>
        <v>12</v>
      </c>
      <c r="K339" s="3">
        <f>SUM(D338,F338,D341,F341)</f>
        <v>14.5</v>
      </c>
      <c r="M339" s="2" t="s">
        <v>64</v>
      </c>
      <c r="N339" s="6">
        <f t="shared" ref="N339:N340" si="171">J339*100/(K339+J339)</f>
        <v>45.283018867924525</v>
      </c>
      <c r="O339" s="6">
        <f t="shared" ref="O339:O340" si="172">K339*100/(J339+K339)</f>
        <v>54.716981132075475</v>
      </c>
      <c r="P339" s="36" t="s">
        <v>180</v>
      </c>
      <c r="Q339" s="2">
        <f>J340/(J340+J341+J339) *100</f>
        <v>16.071428571428573</v>
      </c>
    </row>
    <row r="340" spans="2:17" ht="15.75" customHeight="1">
      <c r="B340" s="2"/>
      <c r="C340" s="2" t="s">
        <v>79</v>
      </c>
      <c r="D340" s="8">
        <v>1.5</v>
      </c>
      <c r="E340" s="8">
        <v>0.5</v>
      </c>
      <c r="F340" s="8">
        <v>0</v>
      </c>
      <c r="G340" s="8">
        <v>0.5</v>
      </c>
      <c r="I340" s="2" t="s">
        <v>63</v>
      </c>
      <c r="J340" s="3">
        <f>SUM(D338,F338,D340,F340)</f>
        <v>4.5</v>
      </c>
      <c r="K340" s="3">
        <f>SUM(D337,F337,D341,F341)</f>
        <v>22</v>
      </c>
      <c r="M340" s="2" t="s">
        <v>63</v>
      </c>
      <c r="N340" s="6">
        <f t="shared" si="171"/>
        <v>16.981132075471699</v>
      </c>
      <c r="O340" s="6">
        <f t="shared" si="172"/>
        <v>83.018867924528308</v>
      </c>
      <c r="P340" s="36" t="s">
        <v>181</v>
      </c>
      <c r="Q340" s="2">
        <f>J341/(J341+J339+J340) *100</f>
        <v>41.071428571428569</v>
      </c>
    </row>
    <row r="341" spans="2:17" ht="15.75" customHeight="1">
      <c r="B341" s="2"/>
      <c r="C341" s="2" t="s">
        <v>12</v>
      </c>
      <c r="D341" s="8">
        <v>10.5</v>
      </c>
      <c r="E341" s="8">
        <v>16</v>
      </c>
      <c r="F341" s="8">
        <v>1</v>
      </c>
      <c r="G341" s="8">
        <v>3.5</v>
      </c>
      <c r="I341" s="2" t="s">
        <v>188</v>
      </c>
      <c r="J341" s="3">
        <f>SUM(D341,F341)</f>
        <v>11.5</v>
      </c>
    </row>
    <row r="342" spans="2:17" ht="15.75" customHeight="1"/>
    <row r="343" spans="2:17" ht="15.75" customHeight="1">
      <c r="B343" s="1"/>
      <c r="C343" s="1"/>
      <c r="D343" s="1" t="s">
        <v>0</v>
      </c>
      <c r="E343" s="1"/>
      <c r="F343" s="1" t="s">
        <v>1</v>
      </c>
      <c r="G343" s="1"/>
    </row>
    <row r="344" spans="2:17" ht="15.75" customHeight="1">
      <c r="B344" s="1" t="s">
        <v>16</v>
      </c>
      <c r="C344" s="1"/>
      <c r="D344" s="1" t="s">
        <v>3</v>
      </c>
      <c r="E344" s="1" t="s">
        <v>4</v>
      </c>
      <c r="F344" s="1" t="s">
        <v>3</v>
      </c>
      <c r="G344" s="1" t="s">
        <v>4</v>
      </c>
      <c r="I344" s="33" t="s">
        <v>161</v>
      </c>
      <c r="J344" s="1" t="s">
        <v>185</v>
      </c>
      <c r="K344" s="1" t="s">
        <v>12</v>
      </c>
      <c r="M344" s="33" t="s">
        <v>161</v>
      </c>
      <c r="N344" s="1" t="s">
        <v>185</v>
      </c>
      <c r="O344" s="1" t="s">
        <v>12</v>
      </c>
    </row>
    <row r="345" spans="2:17" ht="15.75" customHeight="1">
      <c r="B345" s="22" t="s">
        <v>55</v>
      </c>
      <c r="C345" s="22" t="s">
        <v>64</v>
      </c>
      <c r="D345" s="22">
        <v>15</v>
      </c>
      <c r="E345" s="22">
        <v>9</v>
      </c>
      <c r="F345" s="22">
        <v>7</v>
      </c>
      <c r="G345" s="22">
        <v>5</v>
      </c>
      <c r="I345" s="2" t="s">
        <v>64</v>
      </c>
      <c r="J345" s="3">
        <f>SUM(D345,F345,D349,F349)</f>
        <v>23</v>
      </c>
      <c r="K345" s="3">
        <f>SUM(D347,F347,D350,F350)</f>
        <v>7</v>
      </c>
      <c r="M345" s="2" t="s">
        <v>64</v>
      </c>
      <c r="N345" s="6">
        <f t="shared" ref="N345:N346" si="173">J345*100/(K345+J345)</f>
        <v>76.666666666666671</v>
      </c>
      <c r="O345" s="6">
        <f t="shared" ref="O345:O346" si="174">K345*100/(J345+K345)</f>
        <v>23.333333333333332</v>
      </c>
    </row>
    <row r="346" spans="2:17" ht="15.75" customHeight="1">
      <c r="B346" s="22"/>
      <c r="C346" s="22" t="s">
        <v>63</v>
      </c>
      <c r="D346" s="22">
        <v>4</v>
      </c>
      <c r="E346" s="22">
        <v>1</v>
      </c>
      <c r="F346" s="22">
        <v>1</v>
      </c>
      <c r="G346" s="22">
        <v>1</v>
      </c>
      <c r="I346" s="2" t="s">
        <v>63</v>
      </c>
      <c r="J346" s="3">
        <f>SUM(D346,F346,D349,F349)</f>
        <v>6</v>
      </c>
      <c r="K346" s="3">
        <f>SUM(D348,F348,D350,F350)</f>
        <v>3</v>
      </c>
      <c r="M346" s="2" t="s">
        <v>63</v>
      </c>
      <c r="N346" s="6">
        <f t="shared" si="173"/>
        <v>66.666666666666671</v>
      </c>
      <c r="O346" s="6">
        <f t="shared" si="174"/>
        <v>33.333333333333336</v>
      </c>
    </row>
    <row r="347" spans="2:17" ht="15.75" customHeight="1">
      <c r="B347" s="22"/>
      <c r="C347" s="22" t="s">
        <v>66</v>
      </c>
      <c r="D347" s="22">
        <v>5</v>
      </c>
      <c r="E347" s="22">
        <v>0</v>
      </c>
      <c r="F347" s="22">
        <v>0</v>
      </c>
      <c r="G347" s="22">
        <v>0</v>
      </c>
    </row>
    <row r="348" spans="2:17" ht="15.75" customHeight="1">
      <c r="B348" s="22"/>
      <c r="C348" s="22" t="s">
        <v>65</v>
      </c>
      <c r="D348" s="22">
        <v>1</v>
      </c>
      <c r="E348" s="22">
        <v>0</v>
      </c>
      <c r="F348" s="22">
        <v>0</v>
      </c>
      <c r="G348" s="22">
        <v>0</v>
      </c>
      <c r="I348" s="33" t="s">
        <v>161</v>
      </c>
      <c r="J348" s="1" t="s">
        <v>187</v>
      </c>
      <c r="K348" s="1" t="s">
        <v>188</v>
      </c>
      <c r="M348" s="33" t="s">
        <v>161</v>
      </c>
      <c r="N348" s="1" t="s">
        <v>187</v>
      </c>
      <c r="O348" s="1" t="s">
        <v>188</v>
      </c>
      <c r="P348" s="36" t="s">
        <v>179</v>
      </c>
      <c r="Q348" s="2">
        <f>J349/(J349+J350+J351) *100</f>
        <v>26.923076923076923</v>
      </c>
    </row>
    <row r="349" spans="2:17" ht="15.75" customHeight="1">
      <c r="B349" s="22"/>
      <c r="C349" s="22" t="s">
        <v>67</v>
      </c>
      <c r="D349" s="22">
        <v>1</v>
      </c>
      <c r="E349" s="22">
        <v>0</v>
      </c>
      <c r="F349" s="22">
        <v>0</v>
      </c>
      <c r="G349" s="22">
        <v>2</v>
      </c>
      <c r="I349" s="2" t="s">
        <v>64</v>
      </c>
      <c r="J349" s="3">
        <f>SUM(D347,F347,D350,F350)</f>
        <v>7</v>
      </c>
      <c r="K349" s="3">
        <f>SUM(D348,F348,D351,F351)</f>
        <v>17</v>
      </c>
      <c r="M349" s="2" t="s">
        <v>64</v>
      </c>
      <c r="N349" s="6">
        <f t="shared" ref="N349:N350" si="175">J349*100/(K349+J349)</f>
        <v>29.166666666666668</v>
      </c>
      <c r="O349" s="6">
        <f t="shared" ref="O349:O350" si="176">K349*100/(J349+K349)</f>
        <v>70.833333333333329</v>
      </c>
      <c r="P349" s="36" t="s">
        <v>180</v>
      </c>
      <c r="Q349" s="2">
        <f>J350/(J350+J351+J349) *100</f>
        <v>11.538461538461538</v>
      </c>
    </row>
    <row r="350" spans="2:17" ht="15.75" customHeight="1">
      <c r="B350" s="22"/>
      <c r="C350" s="22" t="s">
        <v>68</v>
      </c>
      <c r="D350" s="22">
        <v>1</v>
      </c>
      <c r="E350" s="22">
        <v>1</v>
      </c>
      <c r="F350" s="22">
        <v>1</v>
      </c>
      <c r="G350" s="22">
        <v>0</v>
      </c>
      <c r="I350" s="2" t="s">
        <v>63</v>
      </c>
      <c r="J350" s="3">
        <f>SUM(D348,F348,D350,F350)</f>
        <v>3</v>
      </c>
      <c r="K350" s="3">
        <f>SUM(D347,F347,D351,F351)</f>
        <v>21</v>
      </c>
      <c r="M350" s="2" t="s">
        <v>63</v>
      </c>
      <c r="N350" s="6">
        <f t="shared" si="175"/>
        <v>12.5</v>
      </c>
      <c r="O350" s="6">
        <f t="shared" si="176"/>
        <v>87.5</v>
      </c>
      <c r="P350" s="36" t="s">
        <v>181</v>
      </c>
      <c r="Q350" s="2">
        <f>J351/(J351+J349+J350) *100</f>
        <v>61.53846153846154</v>
      </c>
    </row>
    <row r="351" spans="2:17" ht="15.75" customHeight="1">
      <c r="B351" s="22"/>
      <c r="C351" s="22" t="s">
        <v>12</v>
      </c>
      <c r="D351" s="22">
        <v>13</v>
      </c>
      <c r="E351" s="22">
        <v>15</v>
      </c>
      <c r="F351" s="22">
        <v>3</v>
      </c>
      <c r="G351" s="22">
        <v>1</v>
      </c>
      <c r="I351" s="2" t="s">
        <v>188</v>
      </c>
      <c r="J351" s="3">
        <f>SUM(D351,F351)</f>
        <v>16</v>
      </c>
    </row>
    <row r="352" spans="2:17" ht="15.75" customHeight="1"/>
    <row r="353" spans="2:17" ht="15.75" customHeight="1">
      <c r="B353" s="1"/>
      <c r="C353" s="1"/>
      <c r="D353" s="1" t="s">
        <v>0</v>
      </c>
      <c r="E353" s="1"/>
      <c r="F353" s="1" t="s">
        <v>1</v>
      </c>
      <c r="G353" s="1"/>
    </row>
    <row r="354" spans="2:17" ht="15.75" customHeight="1">
      <c r="B354" s="1" t="s">
        <v>16</v>
      </c>
      <c r="C354" s="1"/>
      <c r="D354" s="1" t="s">
        <v>3</v>
      </c>
      <c r="E354" s="1" t="s">
        <v>4</v>
      </c>
      <c r="F354" s="1" t="s">
        <v>3</v>
      </c>
      <c r="G354" s="1" t="s">
        <v>4</v>
      </c>
      <c r="I354" s="33" t="s">
        <v>162</v>
      </c>
      <c r="J354" s="1" t="s">
        <v>185</v>
      </c>
      <c r="K354" s="1" t="s">
        <v>12</v>
      </c>
      <c r="M354" s="33" t="s">
        <v>162</v>
      </c>
      <c r="N354" s="1" t="s">
        <v>185</v>
      </c>
      <c r="O354" s="1" t="s">
        <v>12</v>
      </c>
    </row>
    <row r="355" spans="2:17" ht="15.75" customHeight="1">
      <c r="B355" s="22" t="s">
        <v>57</v>
      </c>
      <c r="C355" s="22" t="s">
        <v>64</v>
      </c>
      <c r="D355" s="22">
        <v>11</v>
      </c>
      <c r="E355" s="22">
        <v>6</v>
      </c>
      <c r="F355" s="22">
        <v>6</v>
      </c>
      <c r="G355" s="22">
        <v>2</v>
      </c>
      <c r="I355" s="2" t="s">
        <v>64</v>
      </c>
      <c r="J355" s="3">
        <f>SUM(D355,F355,D359,F359)</f>
        <v>23</v>
      </c>
      <c r="K355" s="3">
        <f>SUM(D357,F357,D360,F360)</f>
        <v>7</v>
      </c>
      <c r="M355" s="2" t="s">
        <v>64</v>
      </c>
      <c r="N355" s="6">
        <f t="shared" ref="N355:N356" si="177">J355*100/(K355+J355)</f>
        <v>76.666666666666671</v>
      </c>
      <c r="O355" s="6">
        <f t="shared" ref="O355:O356" si="178">K355*100/(J355+K355)</f>
        <v>23.333333333333332</v>
      </c>
    </row>
    <row r="356" spans="2:17" ht="15.75" customHeight="1">
      <c r="B356" s="22"/>
      <c r="C356" s="22" t="s">
        <v>63</v>
      </c>
      <c r="D356" s="22">
        <v>6</v>
      </c>
      <c r="E356" s="22">
        <v>2</v>
      </c>
      <c r="F356" s="22">
        <v>2</v>
      </c>
      <c r="G356" s="22">
        <v>1</v>
      </c>
      <c r="I356" s="2" t="s">
        <v>63</v>
      </c>
      <c r="J356" s="3">
        <f>SUM(D356,F356,D359,F359)</f>
        <v>14</v>
      </c>
      <c r="K356" s="3">
        <f>SUM(D358,F358,D360,F360)</f>
        <v>5</v>
      </c>
      <c r="M356" s="2" t="s">
        <v>63</v>
      </c>
      <c r="N356" s="6">
        <f t="shared" si="177"/>
        <v>73.684210526315795</v>
      </c>
      <c r="O356" s="6">
        <f t="shared" si="178"/>
        <v>26.315789473684209</v>
      </c>
    </row>
    <row r="357" spans="2:17" ht="15.75" customHeight="1">
      <c r="B357" s="22"/>
      <c r="C357" s="22" t="s">
        <v>66</v>
      </c>
      <c r="D357" s="22">
        <v>3</v>
      </c>
      <c r="E357" s="22">
        <v>1</v>
      </c>
      <c r="F357" s="22">
        <v>0</v>
      </c>
      <c r="G357" s="22">
        <v>0</v>
      </c>
    </row>
    <row r="358" spans="2:17" ht="15.75" customHeight="1">
      <c r="B358" s="22"/>
      <c r="C358" s="22" t="s">
        <v>65</v>
      </c>
      <c r="D358" s="22">
        <v>1</v>
      </c>
      <c r="E358" s="22">
        <v>0</v>
      </c>
      <c r="F358" s="22">
        <v>0</v>
      </c>
      <c r="G358" s="22">
        <v>0</v>
      </c>
      <c r="I358" s="33" t="s">
        <v>162</v>
      </c>
      <c r="J358" s="1" t="s">
        <v>187</v>
      </c>
      <c r="K358" s="1" t="s">
        <v>188</v>
      </c>
      <c r="M358" s="33" t="s">
        <v>162</v>
      </c>
      <c r="N358" s="1" t="s">
        <v>187</v>
      </c>
      <c r="O358" s="1" t="s">
        <v>188</v>
      </c>
      <c r="P358" s="36" t="s">
        <v>179</v>
      </c>
      <c r="Q358" s="2">
        <f>J359/(J359+J360+J361) *100</f>
        <v>30.434782608695656</v>
      </c>
    </row>
    <row r="359" spans="2:17" ht="15.75" customHeight="1">
      <c r="B359" s="22"/>
      <c r="C359" s="22" t="s">
        <v>67</v>
      </c>
      <c r="D359" s="22">
        <v>4</v>
      </c>
      <c r="E359" s="22">
        <v>1</v>
      </c>
      <c r="F359" s="22">
        <v>2</v>
      </c>
      <c r="G359" s="22">
        <v>2</v>
      </c>
      <c r="I359" s="2" t="s">
        <v>64</v>
      </c>
      <c r="J359" s="3">
        <f>SUM(D357,F357,D360,F360)</f>
        <v>7</v>
      </c>
      <c r="K359" s="3">
        <f>SUM(D358,F358,D361,F361)</f>
        <v>12</v>
      </c>
      <c r="M359" s="2" t="s">
        <v>64</v>
      </c>
      <c r="N359" s="6">
        <f t="shared" ref="N359:N360" si="179">J359*100/(K359+J359)</f>
        <v>36.842105263157897</v>
      </c>
      <c r="O359" s="6">
        <f t="shared" ref="O359:O360" si="180">K359*100/(J359+K359)</f>
        <v>63.157894736842103</v>
      </c>
      <c r="P359" s="36" t="s">
        <v>180</v>
      </c>
      <c r="Q359" s="2">
        <f>J360/(J360+J361+J359) *100</f>
        <v>21.739130434782609</v>
      </c>
    </row>
    <row r="360" spans="2:17" ht="15.75" customHeight="1">
      <c r="B360" s="22"/>
      <c r="C360" s="22" t="s">
        <v>68</v>
      </c>
      <c r="D360" s="22">
        <v>3</v>
      </c>
      <c r="E360" s="22">
        <v>0</v>
      </c>
      <c r="F360" s="22">
        <v>1</v>
      </c>
      <c r="G360" s="22">
        <v>0</v>
      </c>
      <c r="I360" s="2" t="s">
        <v>63</v>
      </c>
      <c r="J360" s="3">
        <f>SUM(D358,F358,D360,F360)</f>
        <v>5</v>
      </c>
      <c r="K360" s="3">
        <f>SUM(D357,F357,D361,F361)</f>
        <v>14</v>
      </c>
      <c r="M360" s="2" t="s">
        <v>63</v>
      </c>
      <c r="N360" s="6">
        <f t="shared" si="179"/>
        <v>26.315789473684209</v>
      </c>
      <c r="O360" s="6">
        <f t="shared" si="180"/>
        <v>73.684210526315795</v>
      </c>
      <c r="P360" s="36" t="s">
        <v>181</v>
      </c>
      <c r="Q360" s="2">
        <f>J361/(J361+J359+J360) *100</f>
        <v>47.826086956521742</v>
      </c>
    </row>
    <row r="361" spans="2:17" ht="15.75" customHeight="1">
      <c r="B361" s="22"/>
      <c r="C361" s="22" t="s">
        <v>12</v>
      </c>
      <c r="D361" s="22">
        <v>11</v>
      </c>
      <c r="E361" s="22">
        <v>7</v>
      </c>
      <c r="F361" s="22">
        <v>0</v>
      </c>
      <c r="G361" s="22">
        <v>3</v>
      </c>
      <c r="I361" s="2" t="s">
        <v>188</v>
      </c>
      <c r="J361" s="3">
        <f>SUM(D361,F361)</f>
        <v>11</v>
      </c>
    </row>
    <row r="362" spans="2:17" ht="15.75" customHeight="1"/>
    <row r="363" spans="2:17" ht="15.75" customHeight="1">
      <c r="B363" s="1"/>
      <c r="C363" s="1"/>
      <c r="D363" s="1" t="s">
        <v>0</v>
      </c>
      <c r="E363" s="1"/>
      <c r="F363" s="1" t="s">
        <v>1</v>
      </c>
      <c r="G363" s="1"/>
    </row>
    <row r="364" spans="2:17" ht="15.75" customHeight="1">
      <c r="B364" s="1" t="s">
        <v>13</v>
      </c>
      <c r="C364" s="1"/>
      <c r="D364" s="1" t="s">
        <v>3</v>
      </c>
      <c r="E364" s="1" t="s">
        <v>4</v>
      </c>
      <c r="F364" s="1" t="s">
        <v>3</v>
      </c>
      <c r="G364" s="1" t="s">
        <v>4</v>
      </c>
      <c r="I364" s="33" t="s">
        <v>163</v>
      </c>
      <c r="J364" s="1" t="s">
        <v>185</v>
      </c>
      <c r="K364" s="1" t="s">
        <v>12</v>
      </c>
      <c r="M364" s="33" t="s">
        <v>163</v>
      </c>
      <c r="N364" s="1" t="s">
        <v>185</v>
      </c>
      <c r="O364" s="1" t="s">
        <v>12</v>
      </c>
    </row>
    <row r="365" spans="2:17" ht="15.75" customHeight="1">
      <c r="B365" s="22" t="s">
        <v>75</v>
      </c>
      <c r="C365" s="22" t="s">
        <v>64</v>
      </c>
      <c r="D365" s="22">
        <v>33</v>
      </c>
      <c r="E365" s="22">
        <v>10</v>
      </c>
      <c r="F365" s="22">
        <v>7</v>
      </c>
      <c r="G365" s="22">
        <v>4</v>
      </c>
      <c r="I365" s="2" t="s">
        <v>64</v>
      </c>
      <c r="J365" s="3">
        <f>SUM(D365,F365,D369,F369)</f>
        <v>49</v>
      </c>
      <c r="K365" s="3">
        <f>SUM(D367,F367,D370,F370)</f>
        <v>13</v>
      </c>
      <c r="M365" s="2" t="s">
        <v>64</v>
      </c>
      <c r="N365" s="6">
        <f t="shared" ref="N365:N366" si="181">J365*100/(K365+J365)</f>
        <v>79.032258064516128</v>
      </c>
      <c r="O365" s="6">
        <f t="shared" ref="O365:O366" si="182">K365*100/(J365+K365)</f>
        <v>20.967741935483872</v>
      </c>
    </row>
    <row r="366" spans="2:17" ht="15.75" customHeight="1">
      <c r="B366" s="22"/>
      <c r="C366" s="22" t="s">
        <v>70</v>
      </c>
      <c r="D366" s="22">
        <v>11</v>
      </c>
      <c r="E366" s="22">
        <v>3</v>
      </c>
      <c r="F366" s="22">
        <v>2</v>
      </c>
      <c r="G366" s="22">
        <v>0</v>
      </c>
      <c r="I366" s="2" t="s">
        <v>63</v>
      </c>
      <c r="J366" s="3">
        <f>SUM(D366,F366,D369,F369)</f>
        <v>22</v>
      </c>
      <c r="K366" s="3">
        <f>SUM(D368,F368,D370,F370)</f>
        <v>15</v>
      </c>
      <c r="M366" s="2" t="s">
        <v>63</v>
      </c>
      <c r="N366" s="6">
        <f t="shared" si="181"/>
        <v>59.45945945945946</v>
      </c>
      <c r="O366" s="6">
        <f t="shared" si="182"/>
        <v>40.54054054054054</v>
      </c>
    </row>
    <row r="367" spans="2:17" ht="15.75" customHeight="1">
      <c r="B367" s="22"/>
      <c r="C367" s="22" t="s">
        <v>66</v>
      </c>
      <c r="D367" s="22">
        <v>2</v>
      </c>
      <c r="E367" s="22">
        <v>4</v>
      </c>
      <c r="F367" s="22">
        <v>0</v>
      </c>
      <c r="G367" s="22">
        <v>0</v>
      </c>
    </row>
    <row r="368" spans="2:17" ht="15.75" customHeight="1">
      <c r="B368" s="22"/>
      <c r="C368" s="22" t="s">
        <v>71</v>
      </c>
      <c r="D368" s="22">
        <v>2</v>
      </c>
      <c r="E368" s="22">
        <v>3</v>
      </c>
      <c r="F368" s="22">
        <v>2</v>
      </c>
      <c r="G368" s="22">
        <v>0</v>
      </c>
      <c r="I368" s="33" t="s">
        <v>163</v>
      </c>
      <c r="J368" s="1" t="s">
        <v>187</v>
      </c>
      <c r="K368" s="1" t="s">
        <v>188</v>
      </c>
      <c r="M368" s="33" t="s">
        <v>163</v>
      </c>
      <c r="N368" s="1" t="s">
        <v>187</v>
      </c>
      <c r="O368" s="1" t="s">
        <v>188</v>
      </c>
      <c r="P368" s="36" t="s">
        <v>179</v>
      </c>
      <c r="Q368" s="2">
        <f>J369/(J369+J370+J371) *100</f>
        <v>33.333333333333329</v>
      </c>
    </row>
    <row r="369" spans="2:17" ht="15.75" customHeight="1">
      <c r="B369" s="22"/>
      <c r="C369" s="22" t="s">
        <v>72</v>
      </c>
      <c r="D369" s="22">
        <v>8</v>
      </c>
      <c r="E369" s="22">
        <v>0</v>
      </c>
      <c r="F369" s="22">
        <v>1</v>
      </c>
      <c r="G369" s="22">
        <v>0</v>
      </c>
      <c r="I369" s="2" t="s">
        <v>64</v>
      </c>
      <c r="J369" s="3">
        <f>SUM(D367,F367,D370,F370)</f>
        <v>13</v>
      </c>
      <c r="K369" s="3">
        <f>SUM(D368,F368,D371,F371)</f>
        <v>15</v>
      </c>
      <c r="M369" s="2" t="s">
        <v>64</v>
      </c>
      <c r="N369" s="6">
        <f t="shared" ref="N369:N370" si="183">J369*100/(K369+J369)</f>
        <v>46.428571428571431</v>
      </c>
      <c r="O369" s="6">
        <f t="shared" ref="O369:O370" si="184">K369*100/(J369+K369)</f>
        <v>53.571428571428569</v>
      </c>
      <c r="P369" s="36" t="s">
        <v>180</v>
      </c>
      <c r="Q369" s="2">
        <f>J370/(J370+J371+J369) *100</f>
        <v>38.461538461538467</v>
      </c>
    </row>
    <row r="370" spans="2:17" ht="15.75" customHeight="1">
      <c r="B370" s="22"/>
      <c r="C370" s="22" t="s">
        <v>73</v>
      </c>
      <c r="D370" s="22">
        <v>10</v>
      </c>
      <c r="E370" s="22">
        <v>2</v>
      </c>
      <c r="F370" s="22">
        <v>1</v>
      </c>
      <c r="G370" s="22">
        <v>0</v>
      </c>
      <c r="I370" s="2" t="s">
        <v>63</v>
      </c>
      <c r="J370" s="3">
        <f>SUM(D368,F368,D370,F370)</f>
        <v>15</v>
      </c>
      <c r="K370" s="3">
        <f>SUM(D367,F367,D371,F371)</f>
        <v>13</v>
      </c>
      <c r="M370" s="2" t="s">
        <v>63</v>
      </c>
      <c r="N370" s="6">
        <f t="shared" si="183"/>
        <v>53.571428571428569</v>
      </c>
      <c r="O370" s="6">
        <f t="shared" si="184"/>
        <v>46.428571428571431</v>
      </c>
      <c r="P370" s="36" t="s">
        <v>181</v>
      </c>
      <c r="Q370" s="2">
        <f>J371/(J371+J369+J370) *100</f>
        <v>28.205128205128204</v>
      </c>
    </row>
    <row r="371" spans="2:17" ht="15.75" customHeight="1">
      <c r="B371" s="22"/>
      <c r="C371" s="22" t="s">
        <v>12</v>
      </c>
      <c r="D371" s="22">
        <v>8</v>
      </c>
      <c r="E371" s="22">
        <v>15</v>
      </c>
      <c r="F371" s="22">
        <v>3</v>
      </c>
      <c r="G371" s="22">
        <v>4</v>
      </c>
      <c r="I371" s="2" t="s">
        <v>188</v>
      </c>
      <c r="J371" s="3">
        <f>SUM(D371,F371)</f>
        <v>11</v>
      </c>
    </row>
    <row r="372" spans="2:17" ht="15.75" customHeight="1"/>
    <row r="373" spans="2:17" ht="15.75" customHeight="1">
      <c r="B373" s="1"/>
      <c r="C373" s="1"/>
      <c r="D373" s="1" t="s">
        <v>0</v>
      </c>
      <c r="E373" s="1"/>
      <c r="F373" s="1" t="s">
        <v>1</v>
      </c>
      <c r="G373" s="1"/>
    </row>
    <row r="374" spans="2:17" ht="15.75" customHeight="1">
      <c r="B374" s="1" t="s">
        <v>18</v>
      </c>
      <c r="C374" s="1"/>
      <c r="D374" s="1" t="s">
        <v>3</v>
      </c>
      <c r="E374" s="1" t="s">
        <v>4</v>
      </c>
      <c r="F374" s="1" t="s">
        <v>3</v>
      </c>
      <c r="G374" s="1" t="s">
        <v>4</v>
      </c>
      <c r="I374" s="33" t="s">
        <v>164</v>
      </c>
      <c r="J374" s="1" t="s">
        <v>185</v>
      </c>
      <c r="K374" s="1" t="s">
        <v>12</v>
      </c>
      <c r="M374" s="33" t="s">
        <v>164</v>
      </c>
      <c r="N374" s="1" t="s">
        <v>185</v>
      </c>
      <c r="O374" s="1" t="s">
        <v>12</v>
      </c>
    </row>
    <row r="375" spans="2:17" ht="15.75" customHeight="1">
      <c r="B375" s="22" t="s">
        <v>56</v>
      </c>
      <c r="C375" s="22" t="s">
        <v>64</v>
      </c>
      <c r="D375" s="22">
        <v>15</v>
      </c>
      <c r="E375" s="22">
        <v>7</v>
      </c>
      <c r="F375" s="22">
        <v>5</v>
      </c>
      <c r="G375" s="22">
        <v>7</v>
      </c>
      <c r="I375" s="2" t="s">
        <v>64</v>
      </c>
      <c r="J375" s="3">
        <f>SUM(D375,F375,D379,F379)</f>
        <v>24</v>
      </c>
      <c r="K375" s="3">
        <f>SUM(D377,F377,D380,F380)</f>
        <v>2</v>
      </c>
      <c r="M375" s="2" t="s">
        <v>64</v>
      </c>
      <c r="N375" s="6">
        <f t="shared" ref="N375:N376" si="185">J375*100/(K375+J375)</f>
        <v>92.307692307692307</v>
      </c>
      <c r="O375" s="6">
        <f t="shared" ref="O375:O376" si="186">K375*100/(J375+K375)</f>
        <v>7.6923076923076925</v>
      </c>
    </row>
    <row r="376" spans="2:17" ht="15.75" customHeight="1">
      <c r="B376" s="22"/>
      <c r="C376" s="22" t="s">
        <v>70</v>
      </c>
      <c r="D376" s="22">
        <v>6</v>
      </c>
      <c r="E376" s="22">
        <v>3</v>
      </c>
      <c r="F376" s="22">
        <v>2</v>
      </c>
      <c r="G376" s="22">
        <v>0</v>
      </c>
      <c r="I376" s="2" t="s">
        <v>63</v>
      </c>
      <c r="J376" s="3">
        <f>SUM(D376,F376,D379,F379)</f>
        <v>12</v>
      </c>
      <c r="K376" s="3">
        <f>SUM(D378,F378,D380,F380)</f>
        <v>4</v>
      </c>
      <c r="M376" s="2" t="s">
        <v>63</v>
      </c>
      <c r="N376" s="6">
        <f t="shared" si="185"/>
        <v>75</v>
      </c>
      <c r="O376" s="6">
        <f t="shared" si="186"/>
        <v>25</v>
      </c>
    </row>
    <row r="377" spans="2:17" ht="15.75" customHeight="1">
      <c r="B377" s="22"/>
      <c r="C377" s="22" t="s">
        <v>66</v>
      </c>
      <c r="D377" s="22">
        <v>2</v>
      </c>
      <c r="E377" s="22">
        <v>0</v>
      </c>
      <c r="F377" s="22">
        <v>0</v>
      </c>
      <c r="G377" s="22">
        <v>0</v>
      </c>
    </row>
    <row r="378" spans="2:17" ht="15.75" customHeight="1">
      <c r="B378" s="22"/>
      <c r="C378" s="22" t="s">
        <v>71</v>
      </c>
      <c r="D378" s="22">
        <v>4</v>
      </c>
      <c r="E378" s="22">
        <v>3</v>
      </c>
      <c r="F378" s="22">
        <v>0</v>
      </c>
      <c r="G378" s="22">
        <v>1</v>
      </c>
      <c r="I378" s="33" t="s">
        <v>164</v>
      </c>
      <c r="J378" s="1" t="s">
        <v>187</v>
      </c>
      <c r="K378" s="1" t="s">
        <v>188</v>
      </c>
      <c r="M378" s="33" t="s">
        <v>164</v>
      </c>
      <c r="N378" s="1" t="s">
        <v>187</v>
      </c>
      <c r="O378" s="1" t="s">
        <v>188</v>
      </c>
      <c r="P378" s="36" t="s">
        <v>179</v>
      </c>
      <c r="Q378" s="2">
        <f>J379/(J379+J380+J381) *100</f>
        <v>18.181818181818183</v>
      </c>
    </row>
    <row r="379" spans="2:17" ht="15.75" customHeight="1">
      <c r="B379" s="22"/>
      <c r="C379" s="22" t="s">
        <v>72</v>
      </c>
      <c r="D379" s="22">
        <v>3</v>
      </c>
      <c r="E379" s="22">
        <v>0</v>
      </c>
      <c r="F379" s="22">
        <v>1</v>
      </c>
      <c r="G379" s="22">
        <v>1</v>
      </c>
      <c r="I379" s="2" t="s">
        <v>64</v>
      </c>
      <c r="J379" s="3">
        <f>SUM(D377,F377,D380,F380)</f>
        <v>2</v>
      </c>
      <c r="K379" s="3">
        <f>SUM(D378,F378,D381,F381)</f>
        <v>9</v>
      </c>
      <c r="M379" s="2" t="s">
        <v>64</v>
      </c>
      <c r="N379" s="6">
        <f t="shared" ref="N379:N380" si="187">J379*100/(K379+J379)</f>
        <v>18.181818181818183</v>
      </c>
      <c r="O379" s="6">
        <f t="shared" ref="O379:O380" si="188">K379*100/(J379+K379)</f>
        <v>81.818181818181813</v>
      </c>
      <c r="P379" s="36" t="s">
        <v>180</v>
      </c>
      <c r="Q379" s="2">
        <f>J380/(J380+J381+J379) *100</f>
        <v>36.363636363636367</v>
      </c>
    </row>
    <row r="380" spans="2:17" ht="15.75" customHeight="1">
      <c r="B380" s="22"/>
      <c r="C380" s="22" t="s">
        <v>73</v>
      </c>
      <c r="D380" s="22">
        <v>0</v>
      </c>
      <c r="E380" s="22">
        <v>1</v>
      </c>
      <c r="F380" s="22">
        <v>0</v>
      </c>
      <c r="G380" s="22">
        <v>0</v>
      </c>
      <c r="I380" s="2" t="s">
        <v>63</v>
      </c>
      <c r="J380" s="3">
        <f>SUM(D378,F378,D380,F380)</f>
        <v>4</v>
      </c>
      <c r="K380" s="3">
        <f>SUM(D377,F377,D381,F381)</f>
        <v>7</v>
      </c>
      <c r="M380" s="2" t="s">
        <v>63</v>
      </c>
      <c r="N380" s="6">
        <f t="shared" si="187"/>
        <v>36.363636363636367</v>
      </c>
      <c r="O380" s="6">
        <f t="shared" si="188"/>
        <v>63.636363636363633</v>
      </c>
      <c r="P380" s="36" t="s">
        <v>181</v>
      </c>
      <c r="Q380" s="2">
        <f>J381/(J381+J379+J380) *100</f>
        <v>45.454545454545453</v>
      </c>
    </row>
    <row r="381" spans="2:17" ht="15.75" customHeight="1">
      <c r="B381" s="22"/>
      <c r="C381" s="22" t="s">
        <v>12</v>
      </c>
      <c r="D381" s="22">
        <v>4</v>
      </c>
      <c r="E381" s="22">
        <v>9</v>
      </c>
      <c r="F381" s="22">
        <v>1</v>
      </c>
      <c r="G381" s="22">
        <v>1</v>
      </c>
      <c r="I381" s="2" t="s">
        <v>188</v>
      </c>
      <c r="J381" s="3">
        <f>SUM(D381,F381)</f>
        <v>5</v>
      </c>
    </row>
    <row r="382" spans="2:17" ht="15.75" customHeight="1"/>
    <row r="383" spans="2:17" ht="15.75" customHeight="1"/>
    <row r="384" spans="2:17"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V15:W15"/>
    <mergeCell ref="X15:Y15"/>
    <mergeCell ref="T13:U13"/>
    <mergeCell ref="V13:W13"/>
    <mergeCell ref="X13:Y13"/>
    <mergeCell ref="T14:U14"/>
    <mergeCell ref="V14:W14"/>
    <mergeCell ref="X14:Y14"/>
    <mergeCell ref="T15:U15"/>
    <mergeCell ref="V12:W12"/>
    <mergeCell ref="X12:Y12"/>
    <mergeCell ref="T3:U3"/>
    <mergeCell ref="V3:W3"/>
    <mergeCell ref="X3:Y3"/>
    <mergeCell ref="T7:U7"/>
    <mergeCell ref="V7:W7"/>
    <mergeCell ref="X7:Y7"/>
    <mergeCell ref="T12:U12"/>
  </mergeCells>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1"/>
  <sheetViews>
    <sheetView tabSelected="1" topLeftCell="A310" workbookViewId="0">
      <selection activeCell="O335" sqref="O335:O338"/>
    </sheetView>
  </sheetViews>
  <sheetFormatPr baseColWidth="10" defaultRowHeight="15"/>
  <cols>
    <col min="1" max="7" width="11.42578125" customWidth="1"/>
    <col min="13" max="14" width="12.5703125" bestFit="1" customWidth="1"/>
    <col min="15" max="15" width="12.5703125" style="53" customWidth="1"/>
  </cols>
  <sheetData>
    <row r="1" spans="2:28">
      <c r="R1" s="2"/>
      <c r="S1" s="48" t="s">
        <v>213</v>
      </c>
      <c r="T1" s="48" t="s">
        <v>214</v>
      </c>
      <c r="U1" s="48" t="s">
        <v>215</v>
      </c>
      <c r="V1" s="48" t="s">
        <v>216</v>
      </c>
      <c r="W1" s="48" t="s">
        <v>217</v>
      </c>
      <c r="X1" s="48" t="s">
        <v>218</v>
      </c>
    </row>
    <row r="2" spans="2:28">
      <c r="B2" s="5" t="s">
        <v>61</v>
      </c>
      <c r="C2" s="5"/>
      <c r="D2" s="5"/>
      <c r="E2" s="5"/>
      <c r="F2" s="5"/>
      <c r="G2" s="5"/>
      <c r="Q2" s="6" t="s">
        <v>184</v>
      </c>
      <c r="R2" s="23" t="s">
        <v>45</v>
      </c>
      <c r="S2" s="46">
        <f>$M$5</f>
        <v>80.833333333333329</v>
      </c>
      <c r="T2" s="46">
        <f>$M$6</f>
        <v>18.333333333333332</v>
      </c>
      <c r="U2" s="46">
        <f>$M$7</f>
        <v>0.83333333333333337</v>
      </c>
      <c r="V2" s="46">
        <f>$N$5</f>
        <v>47.058823529411768</v>
      </c>
      <c r="W2" s="46">
        <f>$N$6</f>
        <v>47.058823529411768</v>
      </c>
      <c r="X2" s="46">
        <f>$N$7</f>
        <v>5.882352941176471</v>
      </c>
    </row>
    <row r="3" spans="2:28">
      <c r="B3" s="1"/>
      <c r="C3" s="1"/>
      <c r="D3" s="1" t="s">
        <v>0</v>
      </c>
      <c r="E3" s="1"/>
      <c r="F3" s="1" t="s">
        <v>1</v>
      </c>
      <c r="G3" s="1"/>
      <c r="Q3" s="6" t="s">
        <v>184</v>
      </c>
      <c r="R3" s="23" t="s">
        <v>101</v>
      </c>
      <c r="S3" s="46">
        <f>$M$15</f>
        <v>64.788732394366207</v>
      </c>
      <c r="T3" s="46">
        <f>$M$16</f>
        <v>32.394366197183103</v>
      </c>
      <c r="U3" s="46">
        <f>$M$17</f>
        <v>2.8169014084507036</v>
      </c>
      <c r="V3" s="46">
        <f>$N$15</f>
        <v>56.25</v>
      </c>
      <c r="W3" s="46">
        <f>$N$16</f>
        <v>40.625</v>
      </c>
      <c r="X3" s="46">
        <f>$N$17</f>
        <v>3.1249999999999996</v>
      </c>
    </row>
    <row r="4" spans="2:28">
      <c r="B4" s="1" t="s">
        <v>2</v>
      </c>
      <c r="C4" s="1"/>
      <c r="D4" s="1" t="s">
        <v>3</v>
      </c>
      <c r="E4" s="1" t="s">
        <v>4</v>
      </c>
      <c r="F4" s="1" t="s">
        <v>3</v>
      </c>
      <c r="G4" s="1" t="s">
        <v>4</v>
      </c>
      <c r="J4" s="47" t="s">
        <v>209</v>
      </c>
      <c r="K4" s="47" t="s">
        <v>12</v>
      </c>
      <c r="M4" s="48" t="s">
        <v>210</v>
      </c>
      <c r="N4" s="48" t="s">
        <v>211</v>
      </c>
      <c r="O4" s="67" t="s">
        <v>222</v>
      </c>
      <c r="Q4" s="6" t="s">
        <v>184</v>
      </c>
      <c r="R4" s="23" t="s">
        <v>102</v>
      </c>
      <c r="S4" s="46">
        <f>M25</f>
        <v>75</v>
      </c>
      <c r="T4" s="46">
        <f>M26</f>
        <v>16.216216216216218</v>
      </c>
      <c r="U4" s="46">
        <f>M27</f>
        <v>8.7837837837837842</v>
      </c>
      <c r="V4" s="46">
        <f>N25</f>
        <v>62.222222222222221</v>
      </c>
      <c r="W4" s="46">
        <f>N26</f>
        <v>15.555555555555555</v>
      </c>
      <c r="X4" s="46">
        <f>N27</f>
        <v>22.222222222222221</v>
      </c>
      <c r="AA4" s="52" t="s">
        <v>189</v>
      </c>
      <c r="AB4" s="52" t="s">
        <v>219</v>
      </c>
    </row>
    <row r="5" spans="2:28">
      <c r="B5" s="7" t="s">
        <v>45</v>
      </c>
      <c r="C5" s="2" t="s">
        <v>64</v>
      </c>
      <c r="D5" s="8">
        <v>7.5</v>
      </c>
      <c r="E5" s="21">
        <v>23</v>
      </c>
      <c r="F5" s="8">
        <v>5.5</v>
      </c>
      <c r="G5" s="8">
        <v>12.5</v>
      </c>
      <c r="I5" s="48" t="s">
        <v>206</v>
      </c>
      <c r="J5" s="46">
        <f>SUM(D5:G5)</f>
        <v>48.5</v>
      </c>
      <c r="K5" s="46">
        <f>SUM(D7:G7)</f>
        <v>4</v>
      </c>
      <c r="M5" s="46">
        <f>J5*100/J8</f>
        <v>80.833333333333329</v>
      </c>
      <c r="N5" s="46">
        <f>K5*100/K8</f>
        <v>47.058823529411768</v>
      </c>
      <c r="O5" s="46">
        <f>K5*100/(K5+K7+K6+J11)</f>
        <v>10.810810810810811</v>
      </c>
      <c r="Q5" s="6" t="s">
        <v>184</v>
      </c>
      <c r="R5" s="26" t="s">
        <v>103</v>
      </c>
      <c r="S5" s="46"/>
      <c r="T5" s="46"/>
      <c r="U5" s="46"/>
      <c r="V5" s="46"/>
      <c r="W5" s="46"/>
      <c r="X5" s="46"/>
      <c r="Z5" s="48" t="s">
        <v>206</v>
      </c>
      <c r="AA5" s="46">
        <f>SUM(D5:G5,D7:G7)</f>
        <v>52.5</v>
      </c>
      <c r="AB5" s="46">
        <f>AA5*100/AA8</f>
        <v>76.642335766423358</v>
      </c>
    </row>
    <row r="6" spans="2:28">
      <c r="B6" s="2"/>
      <c r="C6" s="2" t="s">
        <v>63</v>
      </c>
      <c r="D6" s="21">
        <v>8</v>
      </c>
      <c r="E6" s="8">
        <v>0</v>
      </c>
      <c r="F6" s="8">
        <v>3</v>
      </c>
      <c r="G6" s="8">
        <v>0</v>
      </c>
      <c r="I6" s="48" t="s">
        <v>207</v>
      </c>
      <c r="J6" s="46">
        <f>SUM(D6:G6)</f>
        <v>11</v>
      </c>
      <c r="K6" s="46">
        <f>SUM(D8:G8)</f>
        <v>4</v>
      </c>
      <c r="M6" s="46">
        <f>J6*100/J8</f>
        <v>18.333333333333332</v>
      </c>
      <c r="N6" s="46">
        <f>K6*100/K8</f>
        <v>47.058823529411768</v>
      </c>
      <c r="O6" s="46">
        <f>K6*100/(K5+K6+K7+J11)</f>
        <v>10.810810810810811</v>
      </c>
      <c r="Q6" s="6" t="s">
        <v>184</v>
      </c>
      <c r="R6" s="26" t="s">
        <v>104</v>
      </c>
      <c r="S6" s="46"/>
      <c r="Z6" s="48" t="s">
        <v>207</v>
      </c>
      <c r="AA6" s="46">
        <f>SUM(D6:G6,D8:G8)</f>
        <v>15</v>
      </c>
      <c r="AB6" s="46">
        <f>AA6*100/AA8</f>
        <v>21.897810218978101</v>
      </c>
    </row>
    <row r="7" spans="2:28">
      <c r="B7" s="2"/>
      <c r="C7" s="2" t="s">
        <v>66</v>
      </c>
      <c r="D7" s="8">
        <v>1</v>
      </c>
      <c r="E7" s="8">
        <v>2</v>
      </c>
      <c r="F7" s="8">
        <v>0.5</v>
      </c>
      <c r="G7" s="8">
        <v>0.5</v>
      </c>
      <c r="I7" s="48" t="s">
        <v>208</v>
      </c>
      <c r="J7" s="46">
        <f>SUM(D9:G9)</f>
        <v>0.5</v>
      </c>
      <c r="K7" s="46">
        <f>SUM(D10:G10)</f>
        <v>0.5</v>
      </c>
      <c r="M7" s="46">
        <f>J7*100/J8</f>
        <v>0.83333333333333337</v>
      </c>
      <c r="N7" s="46">
        <f>K7*100/K8</f>
        <v>5.882352941176471</v>
      </c>
      <c r="O7" s="46">
        <f>K7*100/(K5+K6+K7+J11)</f>
        <v>1.3513513513513513</v>
      </c>
      <c r="Q7" s="6" t="s">
        <v>184</v>
      </c>
      <c r="R7" s="26" t="s">
        <v>105</v>
      </c>
      <c r="S7" s="46"/>
      <c r="Z7" s="48" t="s">
        <v>208</v>
      </c>
      <c r="AA7" s="46">
        <f>SUM(D9:G10)</f>
        <v>1</v>
      </c>
      <c r="AB7" s="46">
        <f>AA7*100/AA8</f>
        <v>1.4598540145985401</v>
      </c>
    </row>
    <row r="8" spans="2:28">
      <c r="B8" s="2"/>
      <c r="C8" s="2" t="s">
        <v>65</v>
      </c>
      <c r="D8" s="8">
        <v>2</v>
      </c>
      <c r="E8" s="8">
        <v>0.5</v>
      </c>
      <c r="F8" s="8">
        <v>1.5</v>
      </c>
      <c r="G8" s="8">
        <v>0</v>
      </c>
      <c r="I8" s="48" t="s">
        <v>212</v>
      </c>
      <c r="J8" s="46">
        <f>SUM(J5:J7)</f>
        <v>60</v>
      </c>
      <c r="K8" s="46">
        <f>SUM(K5:K7)</f>
        <v>8.5</v>
      </c>
      <c r="O8" s="46">
        <f>J11*100/(K5+K6+K7+J11)</f>
        <v>77.027027027027032</v>
      </c>
      <c r="Q8" s="6" t="s">
        <v>184</v>
      </c>
      <c r="R8" s="26" t="s">
        <v>106</v>
      </c>
      <c r="S8" s="46"/>
      <c r="Z8" s="48" t="s">
        <v>212</v>
      </c>
      <c r="AA8" s="46">
        <f>SUM(AA5:AA7)</f>
        <v>68.5</v>
      </c>
    </row>
    <row r="9" spans="2:28">
      <c r="B9" s="2"/>
      <c r="C9" s="2" t="s">
        <v>67</v>
      </c>
      <c r="D9" s="8">
        <v>0</v>
      </c>
      <c r="E9" s="8">
        <v>0.5</v>
      </c>
      <c r="F9" s="8">
        <v>0</v>
      </c>
      <c r="G9" s="8">
        <v>0</v>
      </c>
      <c r="Q9" s="6" t="s">
        <v>184</v>
      </c>
      <c r="R9" s="26" t="s">
        <v>107</v>
      </c>
    </row>
    <row r="10" spans="2:28">
      <c r="B10" s="2"/>
      <c r="C10" s="2" t="s">
        <v>68</v>
      </c>
      <c r="D10" s="8">
        <v>0.5</v>
      </c>
      <c r="E10" s="8">
        <v>0</v>
      </c>
      <c r="F10" s="8">
        <v>0</v>
      </c>
      <c r="G10" s="8">
        <v>0</v>
      </c>
      <c r="Q10" s="6" t="s">
        <v>184</v>
      </c>
      <c r="R10" s="26" t="s">
        <v>108</v>
      </c>
    </row>
    <row r="11" spans="2:28">
      <c r="B11" s="2"/>
      <c r="C11" s="2" t="s">
        <v>12</v>
      </c>
      <c r="D11" s="8">
        <v>11.5</v>
      </c>
      <c r="E11" s="8">
        <v>11</v>
      </c>
      <c r="F11" s="8">
        <v>3.5</v>
      </c>
      <c r="G11" s="8">
        <v>2.5</v>
      </c>
      <c r="I11" s="48" t="s">
        <v>221</v>
      </c>
      <c r="J11" s="46">
        <f>SUM(D11:G11)</f>
        <v>28.5</v>
      </c>
      <c r="Q11" s="6" t="s">
        <v>184</v>
      </c>
      <c r="R11" s="26" t="s">
        <v>109</v>
      </c>
    </row>
    <row r="12" spans="2:28">
      <c r="Q12" s="6" t="s">
        <v>184</v>
      </c>
      <c r="R12" s="26" t="s">
        <v>110</v>
      </c>
    </row>
    <row r="13" spans="2:28">
      <c r="B13" s="1"/>
      <c r="C13" s="1"/>
      <c r="D13" s="1" t="s">
        <v>0</v>
      </c>
      <c r="E13" s="1"/>
      <c r="F13" s="1" t="s">
        <v>1</v>
      </c>
      <c r="G13" s="1"/>
      <c r="Q13" s="6" t="s">
        <v>184</v>
      </c>
      <c r="R13" s="26" t="s">
        <v>111</v>
      </c>
    </row>
    <row r="14" spans="2:28">
      <c r="B14" s="1" t="s">
        <v>2</v>
      </c>
      <c r="C14" s="1"/>
      <c r="D14" s="1" t="s">
        <v>3</v>
      </c>
      <c r="E14" s="1" t="s">
        <v>4</v>
      </c>
      <c r="F14" s="1" t="s">
        <v>3</v>
      </c>
      <c r="G14" s="1" t="s">
        <v>4</v>
      </c>
      <c r="I14" s="53"/>
      <c r="J14" s="47" t="s">
        <v>209</v>
      </c>
      <c r="K14" s="47" t="s">
        <v>12</v>
      </c>
      <c r="L14" s="53"/>
      <c r="M14" s="48" t="s">
        <v>210</v>
      </c>
      <c r="N14" s="48" t="s">
        <v>211</v>
      </c>
      <c r="O14" s="67" t="s">
        <v>222</v>
      </c>
      <c r="Q14" s="6" t="s">
        <v>184</v>
      </c>
      <c r="R14" s="27" t="s">
        <v>112</v>
      </c>
    </row>
    <row r="15" spans="2:28">
      <c r="B15" s="7" t="s">
        <v>47</v>
      </c>
      <c r="C15" s="2" t="s">
        <v>64</v>
      </c>
      <c r="D15" s="8">
        <v>1.6666666666666667</v>
      </c>
      <c r="E15" s="21">
        <v>11.333333333333336</v>
      </c>
      <c r="F15" s="8">
        <v>0.66666666666666663</v>
      </c>
      <c r="G15" s="8">
        <v>1.6666666666666665</v>
      </c>
      <c r="I15" s="48" t="s">
        <v>206</v>
      </c>
      <c r="J15" s="46">
        <f>SUM(D15:G15)</f>
        <v>15.333333333333334</v>
      </c>
      <c r="K15" s="46">
        <f>SUM(D17:G17)</f>
        <v>6</v>
      </c>
      <c r="L15" s="53"/>
      <c r="M15" s="46">
        <f>J15*100/J18</f>
        <v>64.788732394366207</v>
      </c>
      <c r="N15" s="46">
        <f>K15*100/K18</f>
        <v>56.25</v>
      </c>
      <c r="O15" s="46">
        <f>K15*100/(K15+K17+K16+J21)</f>
        <v>13.533834586466165</v>
      </c>
      <c r="Q15" s="6" t="s">
        <v>184</v>
      </c>
      <c r="R15" s="27" t="s">
        <v>113</v>
      </c>
    </row>
    <row r="16" spans="2:28">
      <c r="B16" s="2"/>
      <c r="C16" s="2" t="s">
        <v>63</v>
      </c>
      <c r="D16" s="21">
        <v>5.3333333333333339</v>
      </c>
      <c r="E16" s="8">
        <v>1.6666666666666667</v>
      </c>
      <c r="F16" s="8">
        <v>0.66666666666666674</v>
      </c>
      <c r="G16" s="8">
        <v>0</v>
      </c>
      <c r="I16" s="48" t="s">
        <v>207</v>
      </c>
      <c r="J16" s="46">
        <f>SUM(D16:G16)</f>
        <v>7.6666666666666679</v>
      </c>
      <c r="K16" s="46">
        <f>SUM(D18:G18)</f>
        <v>4.333333333333333</v>
      </c>
      <c r="L16" s="53"/>
      <c r="M16" s="46">
        <f>J16*100/J18</f>
        <v>32.394366197183103</v>
      </c>
      <c r="N16" s="46">
        <f>K16*100/K18</f>
        <v>40.625</v>
      </c>
      <c r="O16" s="46">
        <f>K16*100/(K15+K16+K17+J21)</f>
        <v>9.7744360902255636</v>
      </c>
      <c r="Q16" s="6" t="s">
        <v>191</v>
      </c>
      <c r="R16" s="23" t="s">
        <v>115</v>
      </c>
    </row>
    <row r="17" spans="2:18">
      <c r="B17" s="2"/>
      <c r="C17" s="2" t="s">
        <v>66</v>
      </c>
      <c r="D17" s="8">
        <v>0.33333333333333331</v>
      </c>
      <c r="E17" s="8">
        <v>4.666666666666667</v>
      </c>
      <c r="F17" s="8">
        <v>0</v>
      </c>
      <c r="G17" s="8">
        <v>1</v>
      </c>
      <c r="I17" s="48" t="s">
        <v>208</v>
      </c>
      <c r="J17" s="46">
        <f>SUM(D19:G19)</f>
        <v>0.66666666666666663</v>
      </c>
      <c r="K17" s="46">
        <f>SUM(D20:G20)</f>
        <v>0.33333333333333331</v>
      </c>
      <c r="L17" s="53"/>
      <c r="M17" s="46">
        <f>J17*100/J18</f>
        <v>2.8169014084507036</v>
      </c>
      <c r="N17" s="46">
        <f>K17*100/K18</f>
        <v>3.1249999999999996</v>
      </c>
      <c r="O17" s="46">
        <f>K17*100/(K15+K16+K17+J21)</f>
        <v>0.75187969924812015</v>
      </c>
      <c r="Q17" s="6" t="s">
        <v>191</v>
      </c>
      <c r="R17" s="23" t="s">
        <v>116</v>
      </c>
    </row>
    <row r="18" spans="2:18">
      <c r="B18" s="2"/>
      <c r="C18" s="2" t="s">
        <v>65</v>
      </c>
      <c r="D18" s="8">
        <v>2.6666666666666665</v>
      </c>
      <c r="E18" s="8">
        <v>0.66666666666666674</v>
      </c>
      <c r="F18" s="8">
        <v>1</v>
      </c>
      <c r="G18" s="8">
        <v>0</v>
      </c>
      <c r="I18" s="48" t="s">
        <v>212</v>
      </c>
      <c r="J18" s="46">
        <f>SUM(J15:J17)</f>
        <v>23.666666666666668</v>
      </c>
      <c r="K18" s="46">
        <f>SUM(K15:K17)</f>
        <v>10.666666666666666</v>
      </c>
      <c r="L18" s="53"/>
      <c r="M18" s="53"/>
      <c r="N18" s="53"/>
      <c r="O18" s="46">
        <f>J21*100/(K15+K16+K17+J21)</f>
        <v>75.939849624060159</v>
      </c>
      <c r="Q18" s="6" t="s">
        <v>191</v>
      </c>
      <c r="R18" s="26" t="s">
        <v>117</v>
      </c>
    </row>
    <row r="19" spans="2:18">
      <c r="B19" s="2"/>
      <c r="C19" s="2" t="s">
        <v>67</v>
      </c>
      <c r="D19" s="8">
        <v>0.33333333333333331</v>
      </c>
      <c r="E19" s="8">
        <v>0.33333333333333331</v>
      </c>
      <c r="F19" s="8">
        <v>0</v>
      </c>
      <c r="G19" s="8">
        <v>0</v>
      </c>
      <c r="I19" s="53"/>
      <c r="J19" s="53"/>
      <c r="K19" s="53"/>
      <c r="L19" s="53"/>
      <c r="M19" s="53"/>
      <c r="N19" s="53"/>
      <c r="Q19" s="6" t="s">
        <v>191</v>
      </c>
      <c r="R19" s="29" t="s">
        <v>118</v>
      </c>
    </row>
    <row r="20" spans="2:18">
      <c r="B20" s="2"/>
      <c r="C20" s="2" t="s">
        <v>68</v>
      </c>
      <c r="D20" s="8">
        <v>0</v>
      </c>
      <c r="E20" s="8">
        <v>0.33333333333333331</v>
      </c>
      <c r="F20" s="8">
        <v>0</v>
      </c>
      <c r="G20" s="8">
        <v>0</v>
      </c>
      <c r="I20" s="53"/>
      <c r="J20" s="53"/>
      <c r="K20" s="53"/>
      <c r="L20" s="53"/>
      <c r="M20" s="53"/>
      <c r="N20" s="53"/>
      <c r="Q20" s="6" t="s">
        <v>191</v>
      </c>
      <c r="R20" s="29" t="s">
        <v>119</v>
      </c>
    </row>
    <row r="21" spans="2:18">
      <c r="B21" s="2"/>
      <c r="C21" s="2" t="s">
        <v>12</v>
      </c>
      <c r="D21" s="8">
        <v>17</v>
      </c>
      <c r="E21" s="8">
        <v>11.333333333333334</v>
      </c>
      <c r="F21" s="8">
        <v>3.333333333333333</v>
      </c>
      <c r="G21" s="8">
        <v>2</v>
      </c>
      <c r="I21" s="48" t="s">
        <v>221</v>
      </c>
      <c r="J21" s="46">
        <f>SUM(D21:G21)</f>
        <v>33.666666666666671</v>
      </c>
      <c r="K21" s="53"/>
      <c r="L21" s="53"/>
      <c r="M21" s="53"/>
      <c r="N21" s="53"/>
      <c r="Q21" s="6" t="s">
        <v>191</v>
      </c>
      <c r="R21" s="29" t="s">
        <v>120</v>
      </c>
    </row>
    <row r="22" spans="2:18">
      <c r="Q22" s="6" t="s">
        <v>191</v>
      </c>
      <c r="R22" s="29" t="s">
        <v>121</v>
      </c>
    </row>
    <row r="23" spans="2:18">
      <c r="B23" s="1"/>
      <c r="C23" s="1"/>
      <c r="D23" s="1" t="s">
        <v>0</v>
      </c>
      <c r="E23" s="1"/>
      <c r="F23" s="1" t="s">
        <v>1</v>
      </c>
      <c r="G23" s="1"/>
      <c r="Q23" s="6" t="s">
        <v>191</v>
      </c>
      <c r="R23" s="29" t="s">
        <v>122</v>
      </c>
    </row>
    <row r="24" spans="2:18">
      <c r="B24" s="1" t="s">
        <v>2</v>
      </c>
      <c r="C24" s="1"/>
      <c r="D24" s="1" t="s">
        <v>3</v>
      </c>
      <c r="E24" s="1" t="s">
        <v>4</v>
      </c>
      <c r="F24" s="1" t="s">
        <v>3</v>
      </c>
      <c r="G24" s="1" t="s">
        <v>4</v>
      </c>
      <c r="I24" s="53"/>
      <c r="J24" s="47" t="s">
        <v>209</v>
      </c>
      <c r="K24" s="47" t="s">
        <v>12</v>
      </c>
      <c r="L24" s="53"/>
      <c r="M24" s="48" t="s">
        <v>210</v>
      </c>
      <c r="N24" s="48" t="s">
        <v>211</v>
      </c>
      <c r="O24" s="67" t="s">
        <v>222</v>
      </c>
      <c r="Q24" s="6" t="s">
        <v>191</v>
      </c>
      <c r="R24" s="29" t="s">
        <v>123</v>
      </c>
    </row>
    <row r="25" spans="2:18">
      <c r="B25" s="7" t="s">
        <v>48</v>
      </c>
      <c r="C25" s="2" t="s">
        <v>64</v>
      </c>
      <c r="D25" s="8">
        <v>8.5</v>
      </c>
      <c r="E25" s="21">
        <v>20.5</v>
      </c>
      <c r="F25" s="8">
        <v>11</v>
      </c>
      <c r="G25" s="8">
        <v>15.5</v>
      </c>
      <c r="I25" s="48" t="s">
        <v>206</v>
      </c>
      <c r="J25" s="46">
        <f>SUM(D25:G25)</f>
        <v>55.5</v>
      </c>
      <c r="K25" s="46">
        <f>SUM(D27:G27)</f>
        <v>14</v>
      </c>
      <c r="L25" s="53"/>
      <c r="M25" s="46">
        <f>J25*100/J28</f>
        <v>75</v>
      </c>
      <c r="N25" s="46">
        <f>K25*100/K28</f>
        <v>62.222222222222221</v>
      </c>
      <c r="O25" s="46">
        <f>K25*100/(K25+K27+K26+J31)</f>
        <v>28</v>
      </c>
      <c r="Q25" s="6" t="s">
        <v>191</v>
      </c>
      <c r="R25" s="26" t="s">
        <v>124</v>
      </c>
    </row>
    <row r="26" spans="2:18">
      <c r="B26" s="2"/>
      <c r="C26" s="2" t="s">
        <v>63</v>
      </c>
      <c r="D26" s="21">
        <v>7</v>
      </c>
      <c r="E26" s="8">
        <v>2</v>
      </c>
      <c r="F26" s="8">
        <v>2.5</v>
      </c>
      <c r="G26" s="8">
        <v>0.5</v>
      </c>
      <c r="I26" s="48" t="s">
        <v>207</v>
      </c>
      <c r="J26" s="46">
        <f>SUM(D26:G26)</f>
        <v>12</v>
      </c>
      <c r="K26" s="46">
        <f>SUM(D28:G28)</f>
        <v>3.5</v>
      </c>
      <c r="L26" s="53"/>
      <c r="M26" s="46">
        <f>J26*100/J28</f>
        <v>16.216216216216218</v>
      </c>
      <c r="N26" s="46">
        <f>K26*100/K28</f>
        <v>15.555555555555555</v>
      </c>
      <c r="O26" s="46">
        <f>K26*100/(K25+K26+K27+J31)</f>
        <v>7</v>
      </c>
      <c r="Q26" s="49" t="s">
        <v>191</v>
      </c>
      <c r="R26" s="26" t="s">
        <v>125</v>
      </c>
    </row>
    <row r="27" spans="2:18">
      <c r="B27" s="2"/>
      <c r="C27" s="2" t="s">
        <v>66</v>
      </c>
      <c r="D27" s="8">
        <v>3</v>
      </c>
      <c r="E27" s="8">
        <v>7</v>
      </c>
      <c r="F27" s="8">
        <v>1.5</v>
      </c>
      <c r="G27" s="8">
        <v>2.5</v>
      </c>
      <c r="I27" s="48" t="s">
        <v>208</v>
      </c>
      <c r="J27" s="46">
        <f>SUM(D29:G29)</f>
        <v>6.5</v>
      </c>
      <c r="K27" s="46">
        <f>SUM(D30:G30)</f>
        <v>5</v>
      </c>
      <c r="L27" s="53"/>
      <c r="M27" s="46">
        <f>J27*100/J28</f>
        <v>8.7837837837837842</v>
      </c>
      <c r="N27" s="46">
        <f>K27*100/K28</f>
        <v>22.222222222222221</v>
      </c>
      <c r="O27" s="46">
        <f>K27*100/(K25+K26+K27+J31)</f>
        <v>10</v>
      </c>
      <c r="Q27" s="49" t="s">
        <v>76</v>
      </c>
      <c r="R27" s="23" t="s">
        <v>128</v>
      </c>
    </row>
    <row r="28" spans="2:18">
      <c r="B28" s="2"/>
      <c r="C28" s="2" t="s">
        <v>65</v>
      </c>
      <c r="D28" s="8">
        <v>2</v>
      </c>
      <c r="E28" s="8">
        <v>0</v>
      </c>
      <c r="F28" s="8">
        <v>1</v>
      </c>
      <c r="G28" s="8">
        <v>0.5</v>
      </c>
      <c r="I28" s="48" t="s">
        <v>212</v>
      </c>
      <c r="J28" s="46">
        <f>SUM(J25:J27)</f>
        <v>74</v>
      </c>
      <c r="K28" s="46">
        <f>SUM(K25:K27)</f>
        <v>22.5</v>
      </c>
      <c r="L28" s="53"/>
      <c r="M28" s="53"/>
      <c r="N28" s="53"/>
      <c r="O28" s="46">
        <f>J31*100/(K25+K26+K27+J31)</f>
        <v>55</v>
      </c>
      <c r="Q28" s="49" t="s">
        <v>76</v>
      </c>
      <c r="R28" s="23" t="s">
        <v>129</v>
      </c>
    </row>
    <row r="29" spans="2:18">
      <c r="B29" s="2"/>
      <c r="C29" s="2" t="s">
        <v>67</v>
      </c>
      <c r="D29" s="8">
        <v>2.5</v>
      </c>
      <c r="E29" s="8">
        <v>4</v>
      </c>
      <c r="F29" s="8">
        <v>0</v>
      </c>
      <c r="G29" s="8">
        <v>0</v>
      </c>
      <c r="I29" s="53"/>
      <c r="J29" s="53"/>
      <c r="K29" s="53"/>
      <c r="L29" s="53"/>
      <c r="M29" s="53"/>
      <c r="N29" s="53"/>
      <c r="Q29" s="49" t="s">
        <v>76</v>
      </c>
      <c r="R29" s="23" t="s">
        <v>130</v>
      </c>
    </row>
    <row r="30" spans="2:18">
      <c r="B30" s="2"/>
      <c r="C30" s="2" t="s">
        <v>68</v>
      </c>
      <c r="D30" s="8">
        <v>2.5</v>
      </c>
      <c r="E30" s="8">
        <v>2</v>
      </c>
      <c r="F30" s="8">
        <v>0</v>
      </c>
      <c r="G30" s="8">
        <v>0.5</v>
      </c>
      <c r="I30" s="53"/>
      <c r="J30" s="53"/>
      <c r="K30" s="53"/>
      <c r="L30" s="53"/>
      <c r="M30" s="53"/>
      <c r="N30" s="53"/>
      <c r="Q30" s="49" t="s">
        <v>76</v>
      </c>
      <c r="R30" s="23" t="s">
        <v>131</v>
      </c>
    </row>
    <row r="31" spans="2:18">
      <c r="B31" s="2"/>
      <c r="C31" s="2" t="s">
        <v>12</v>
      </c>
      <c r="D31" s="8">
        <v>13</v>
      </c>
      <c r="E31" s="8">
        <v>12.5</v>
      </c>
      <c r="F31" s="8">
        <v>1.5</v>
      </c>
      <c r="G31" s="8">
        <v>0.5</v>
      </c>
      <c r="I31" s="48" t="s">
        <v>221</v>
      </c>
      <c r="J31" s="46">
        <f>SUM(D31:G31)</f>
        <v>27.5</v>
      </c>
      <c r="K31" s="53"/>
      <c r="L31" s="53"/>
      <c r="M31" s="53"/>
      <c r="N31" s="53"/>
      <c r="Q31" s="49" t="s">
        <v>76</v>
      </c>
      <c r="R31" s="23" t="s">
        <v>132</v>
      </c>
    </row>
    <row r="32" spans="2:18">
      <c r="Q32" s="49" t="s">
        <v>76</v>
      </c>
      <c r="R32" s="23" t="s">
        <v>133</v>
      </c>
    </row>
    <row r="33" spans="2:18">
      <c r="B33" s="1"/>
      <c r="C33" s="1"/>
      <c r="D33" s="1" t="s">
        <v>0</v>
      </c>
      <c r="E33" s="1"/>
      <c r="F33" s="1" t="s">
        <v>1</v>
      </c>
      <c r="G33" s="1"/>
      <c r="Q33" s="49" t="s">
        <v>76</v>
      </c>
      <c r="R33" s="29" t="s">
        <v>134</v>
      </c>
    </row>
    <row r="34" spans="2:18">
      <c r="B34" s="1" t="s">
        <v>2</v>
      </c>
      <c r="C34" s="1"/>
      <c r="D34" s="1" t="s">
        <v>3</v>
      </c>
      <c r="E34" s="1" t="s">
        <v>4</v>
      </c>
      <c r="F34" s="1" t="s">
        <v>3</v>
      </c>
      <c r="G34" s="1" t="s">
        <v>4</v>
      </c>
      <c r="I34" s="53"/>
      <c r="J34" s="47" t="s">
        <v>209</v>
      </c>
      <c r="K34" s="47" t="s">
        <v>12</v>
      </c>
      <c r="L34" s="53"/>
      <c r="M34" s="48" t="s">
        <v>210</v>
      </c>
      <c r="N34" s="48" t="s">
        <v>211</v>
      </c>
      <c r="O34" s="67" t="s">
        <v>222</v>
      </c>
      <c r="Q34" s="49" t="s">
        <v>76</v>
      </c>
      <c r="R34" s="29" t="s">
        <v>135</v>
      </c>
    </row>
    <row r="35" spans="2:18">
      <c r="B35" s="9" t="s">
        <v>5</v>
      </c>
      <c r="C35" s="2" t="s">
        <v>64</v>
      </c>
      <c r="D35" s="8">
        <v>12.5</v>
      </c>
      <c r="E35" s="8">
        <v>19</v>
      </c>
      <c r="F35" s="8">
        <v>7.5</v>
      </c>
      <c r="G35" s="8">
        <v>5</v>
      </c>
      <c r="I35" s="48" t="s">
        <v>206</v>
      </c>
      <c r="J35" s="46">
        <f>SUM(D35:G35)</f>
        <v>44</v>
      </c>
      <c r="K35" s="46">
        <f>SUM(D37:G37)</f>
        <v>16.5</v>
      </c>
      <c r="L35" s="53"/>
      <c r="M35" s="46">
        <f>J35*100/J38</f>
        <v>86.274509803921575</v>
      </c>
      <c r="N35" s="46">
        <f>K35*100/K38</f>
        <v>78.571428571428569</v>
      </c>
      <c r="O35" s="46">
        <f>K35*100/(K35+K37+K36+J41)</f>
        <v>30.841121495327101</v>
      </c>
      <c r="Q35" s="49" t="s">
        <v>76</v>
      </c>
      <c r="R35" s="29" t="s">
        <v>136</v>
      </c>
    </row>
    <row r="36" spans="2:18">
      <c r="B36" s="2"/>
      <c r="C36" s="2" t="s">
        <v>63</v>
      </c>
      <c r="D36" s="8">
        <v>3</v>
      </c>
      <c r="E36" s="8">
        <v>1.5</v>
      </c>
      <c r="F36" s="8">
        <v>0.5</v>
      </c>
      <c r="G36" s="8">
        <v>0</v>
      </c>
      <c r="I36" s="48" t="s">
        <v>207</v>
      </c>
      <c r="J36" s="46">
        <f>SUM(D36:G36)</f>
        <v>5</v>
      </c>
      <c r="K36" s="46">
        <f>SUM(D38:G38)</f>
        <v>2.5</v>
      </c>
      <c r="L36" s="53"/>
      <c r="M36" s="46">
        <f>J36*100/J38</f>
        <v>9.8039215686274517</v>
      </c>
      <c r="N36" s="46">
        <f>K36*100/K38</f>
        <v>11.904761904761905</v>
      </c>
      <c r="O36" s="46">
        <f>K36*100/(K35+K36+K37+J41)</f>
        <v>4.6728971962616823</v>
      </c>
      <c r="Q36" s="49" t="s">
        <v>76</v>
      </c>
      <c r="R36" s="26" t="s">
        <v>137</v>
      </c>
    </row>
    <row r="37" spans="2:18">
      <c r="B37" s="2"/>
      <c r="C37" s="2" t="s">
        <v>66</v>
      </c>
      <c r="D37" s="8">
        <v>7</v>
      </c>
      <c r="E37" s="8">
        <v>8.5</v>
      </c>
      <c r="F37" s="8">
        <v>0.5</v>
      </c>
      <c r="G37" s="8">
        <v>0.5</v>
      </c>
      <c r="I37" s="48" t="s">
        <v>208</v>
      </c>
      <c r="J37" s="46">
        <f>SUM(D39:G39)</f>
        <v>2</v>
      </c>
      <c r="K37" s="46">
        <f>SUM(D40:G40)</f>
        <v>2</v>
      </c>
      <c r="L37" s="53"/>
      <c r="M37" s="46">
        <f>J37*100/J38</f>
        <v>3.9215686274509802</v>
      </c>
      <c r="N37" s="46">
        <f>K37*100/K38</f>
        <v>9.5238095238095237</v>
      </c>
      <c r="O37" s="46">
        <f>K37*100/(K35+K36+K37+J41)</f>
        <v>3.7383177570093458</v>
      </c>
      <c r="Q37" s="49" t="s">
        <v>76</v>
      </c>
      <c r="R37" s="26" t="s">
        <v>138</v>
      </c>
    </row>
    <row r="38" spans="2:18">
      <c r="B38" s="2"/>
      <c r="C38" s="2" t="s">
        <v>65</v>
      </c>
      <c r="D38" s="8">
        <v>2.5</v>
      </c>
      <c r="E38" s="8">
        <v>0</v>
      </c>
      <c r="F38" s="8">
        <v>0</v>
      </c>
      <c r="G38" s="8">
        <v>0</v>
      </c>
      <c r="I38" s="48" t="s">
        <v>212</v>
      </c>
      <c r="J38" s="46">
        <f>SUM(J35:J37)</f>
        <v>51</v>
      </c>
      <c r="K38" s="46">
        <f>SUM(K35:K37)</f>
        <v>21</v>
      </c>
      <c r="L38" s="53"/>
      <c r="M38" s="53"/>
      <c r="N38" s="53"/>
      <c r="O38" s="46">
        <f>J41*100/(K35+K36+K37+J41)</f>
        <v>60.747663551401871</v>
      </c>
      <c r="Q38" s="49"/>
      <c r="R38" s="49"/>
    </row>
    <row r="39" spans="2:18">
      <c r="B39" s="2"/>
      <c r="C39" s="2" t="s">
        <v>67</v>
      </c>
      <c r="D39" s="8">
        <v>1.5</v>
      </c>
      <c r="E39" s="8">
        <v>0.5</v>
      </c>
      <c r="F39" s="8">
        <v>0</v>
      </c>
      <c r="G39" s="8">
        <v>0</v>
      </c>
      <c r="I39" s="53"/>
      <c r="J39" s="53"/>
      <c r="K39" s="53"/>
      <c r="L39" s="53"/>
      <c r="M39" s="53"/>
      <c r="N39" s="53"/>
      <c r="Q39" s="49"/>
      <c r="R39" s="49"/>
    </row>
    <row r="40" spans="2:18">
      <c r="B40" s="2"/>
      <c r="C40" s="2" t="s">
        <v>68</v>
      </c>
      <c r="D40" s="8">
        <v>1</v>
      </c>
      <c r="E40" s="8">
        <v>0</v>
      </c>
      <c r="F40" s="8">
        <v>1</v>
      </c>
      <c r="G40" s="8">
        <v>0</v>
      </c>
      <c r="I40" s="53"/>
      <c r="J40" s="53"/>
      <c r="K40" s="53"/>
      <c r="L40" s="53"/>
      <c r="M40" s="53"/>
      <c r="N40" s="53"/>
    </row>
    <row r="41" spans="2:18">
      <c r="B41" s="2"/>
      <c r="C41" s="2" t="s">
        <v>12</v>
      </c>
      <c r="D41" s="8">
        <v>16</v>
      </c>
      <c r="E41" s="8">
        <v>14.5</v>
      </c>
      <c r="F41" s="8">
        <v>0.5</v>
      </c>
      <c r="G41" s="8">
        <v>1.5</v>
      </c>
      <c r="I41" s="48" t="s">
        <v>221</v>
      </c>
      <c r="J41" s="46">
        <f>SUM(D41:G41)</f>
        <v>32.5</v>
      </c>
      <c r="K41" s="53"/>
      <c r="L41" s="53"/>
      <c r="M41" s="53"/>
      <c r="N41" s="53"/>
      <c r="Q41" s="6" t="s">
        <v>191</v>
      </c>
      <c r="R41" s="27" t="s">
        <v>126</v>
      </c>
    </row>
    <row r="42" spans="2:18">
      <c r="Q42" s="6" t="s">
        <v>191</v>
      </c>
      <c r="R42" s="27" t="s">
        <v>127</v>
      </c>
    </row>
    <row r="43" spans="2:18">
      <c r="B43" s="1"/>
      <c r="C43" s="1"/>
      <c r="D43" s="1" t="s">
        <v>0</v>
      </c>
      <c r="E43" s="1"/>
      <c r="F43" s="1" t="s">
        <v>1</v>
      </c>
      <c r="G43" s="1"/>
    </row>
    <row r="44" spans="2:18">
      <c r="B44" s="1" t="s">
        <v>2</v>
      </c>
      <c r="C44" s="1"/>
      <c r="D44" s="1" t="s">
        <v>3</v>
      </c>
      <c r="E44" s="1" t="s">
        <v>4</v>
      </c>
      <c r="F44" s="1" t="s">
        <v>3</v>
      </c>
      <c r="G44" s="1" t="s">
        <v>4</v>
      </c>
      <c r="I44" s="53"/>
      <c r="J44" s="47" t="s">
        <v>209</v>
      </c>
      <c r="K44" s="47" t="s">
        <v>12</v>
      </c>
      <c r="L44" s="53"/>
      <c r="M44" s="48" t="s">
        <v>210</v>
      </c>
      <c r="N44" s="48" t="s">
        <v>211</v>
      </c>
      <c r="O44" s="67" t="s">
        <v>222</v>
      </c>
    </row>
    <row r="45" spans="2:18">
      <c r="B45" s="9" t="s">
        <v>46</v>
      </c>
      <c r="C45" s="2" t="s">
        <v>64</v>
      </c>
      <c r="D45" s="8">
        <v>21</v>
      </c>
      <c r="E45" s="8">
        <v>20.666666666666668</v>
      </c>
      <c r="F45" s="8">
        <v>3.3333333333333335</v>
      </c>
      <c r="G45" s="8">
        <v>3.6666666666666665</v>
      </c>
      <c r="I45" s="48" t="s">
        <v>206</v>
      </c>
      <c r="J45" s="46">
        <f>SUM(D45:G45)</f>
        <v>48.666666666666671</v>
      </c>
      <c r="K45" s="46">
        <f>SUM(D47:G47)</f>
        <v>13.333333333333334</v>
      </c>
      <c r="L45" s="53"/>
      <c r="M45" s="46">
        <f>J45*100/J48</f>
        <v>96.05263157894737</v>
      </c>
      <c r="N45" s="46">
        <f>K45*100/K48</f>
        <v>85.106382978723403</v>
      </c>
      <c r="O45" s="46">
        <f>K45*100/(K45+K47+K46+J51)</f>
        <v>24.691358024691361</v>
      </c>
    </row>
    <row r="46" spans="2:18">
      <c r="B46" s="2"/>
      <c r="C46" s="2" t="s">
        <v>63</v>
      </c>
      <c r="D46" s="8">
        <v>0.66666666666666652</v>
      </c>
      <c r="E46" s="8">
        <v>0.33333333333333343</v>
      </c>
      <c r="F46" s="8">
        <v>0</v>
      </c>
      <c r="G46" s="8">
        <v>0</v>
      </c>
      <c r="I46" s="48" t="s">
        <v>207</v>
      </c>
      <c r="J46" s="46">
        <f>SUM(D46:G46)</f>
        <v>1</v>
      </c>
      <c r="K46" s="46">
        <f>SUM(D48:G48)</f>
        <v>2</v>
      </c>
      <c r="L46" s="53"/>
      <c r="M46" s="46">
        <f>J46*100/J48</f>
        <v>1.9736842105263157</v>
      </c>
      <c r="N46" s="46">
        <f>K46*100/K48</f>
        <v>12.76595744680851</v>
      </c>
      <c r="O46" s="46">
        <f>K46*100/(K45+K46+K47+J51)</f>
        <v>3.7037037037037037</v>
      </c>
    </row>
    <row r="47" spans="2:18">
      <c r="B47" s="2"/>
      <c r="C47" s="2" t="s">
        <v>66</v>
      </c>
      <c r="D47" s="8">
        <v>6</v>
      </c>
      <c r="E47" s="8">
        <v>7</v>
      </c>
      <c r="F47" s="8">
        <v>0</v>
      </c>
      <c r="G47" s="8">
        <v>0.33333333333333331</v>
      </c>
      <c r="I47" s="48" t="s">
        <v>208</v>
      </c>
      <c r="J47" s="46">
        <f>SUM(D49:G49)</f>
        <v>1</v>
      </c>
      <c r="K47" s="46">
        <f>SUM(D50:G50)</f>
        <v>0.33333333333333331</v>
      </c>
      <c r="L47" s="53"/>
      <c r="M47" s="46">
        <f>J47*100/J48</f>
        <v>1.9736842105263157</v>
      </c>
      <c r="N47" s="46">
        <f>K47*100/K48</f>
        <v>2.1276595744680846</v>
      </c>
      <c r="O47" s="46">
        <f>K47*100/(K45+K46+K47+J51)</f>
        <v>0.61728395061728392</v>
      </c>
    </row>
    <row r="48" spans="2:18">
      <c r="B48" s="2"/>
      <c r="C48" s="2" t="s">
        <v>65</v>
      </c>
      <c r="D48" s="8">
        <v>1.3333333333333335</v>
      </c>
      <c r="E48" s="8">
        <v>0.33333333333333331</v>
      </c>
      <c r="F48" s="8">
        <v>0</v>
      </c>
      <c r="G48" s="8">
        <v>0.33333333333333331</v>
      </c>
      <c r="I48" s="48" t="s">
        <v>212</v>
      </c>
      <c r="J48" s="46">
        <f>SUM(J45:J47)</f>
        <v>50.666666666666671</v>
      </c>
      <c r="K48" s="46">
        <f>SUM(K45:K47)</f>
        <v>15.666666666666668</v>
      </c>
      <c r="L48" s="53"/>
      <c r="M48" s="53"/>
      <c r="N48" s="53"/>
      <c r="O48" s="46">
        <f>J51*100/(K45+K46+K47+J51)</f>
        <v>70.987654320987659</v>
      </c>
    </row>
    <row r="49" spans="2:15">
      <c r="B49" s="2"/>
      <c r="C49" s="2" t="s">
        <v>67</v>
      </c>
      <c r="D49" s="8">
        <v>0.66666666666666674</v>
      </c>
      <c r="E49" s="8">
        <v>0.33333333333333331</v>
      </c>
      <c r="F49" s="8">
        <v>0</v>
      </c>
      <c r="G49" s="8">
        <v>0</v>
      </c>
      <c r="I49" s="53"/>
      <c r="J49" s="53"/>
      <c r="K49" s="53"/>
      <c r="L49" s="53"/>
      <c r="M49" s="53"/>
      <c r="N49" s="53"/>
    </row>
    <row r="50" spans="2:15">
      <c r="B50" s="2"/>
      <c r="C50" s="2" t="s">
        <v>68</v>
      </c>
      <c r="D50" s="8">
        <v>0.33333333333333331</v>
      </c>
      <c r="E50" s="8">
        <v>0</v>
      </c>
      <c r="F50" s="8">
        <v>0</v>
      </c>
      <c r="G50" s="8">
        <v>0</v>
      </c>
      <c r="I50" s="53"/>
      <c r="J50" s="53"/>
      <c r="K50" s="53"/>
      <c r="L50" s="53"/>
      <c r="M50" s="53"/>
      <c r="N50" s="53"/>
    </row>
    <row r="51" spans="2:15">
      <c r="B51" s="2"/>
      <c r="C51" s="2" t="s">
        <v>12</v>
      </c>
      <c r="D51" s="8">
        <v>14.666666666666668</v>
      </c>
      <c r="E51" s="8">
        <v>17.666666666666668</v>
      </c>
      <c r="F51" s="8">
        <v>4</v>
      </c>
      <c r="G51" s="8">
        <v>1.9999999999999998</v>
      </c>
      <c r="I51" s="48" t="s">
        <v>221</v>
      </c>
      <c r="J51" s="46">
        <f>SUM(D51:G51)</f>
        <v>38.333333333333336</v>
      </c>
      <c r="K51" s="53"/>
      <c r="L51" s="53"/>
      <c r="M51" s="53"/>
      <c r="N51" s="53"/>
    </row>
    <row r="53" spans="2:15">
      <c r="B53" s="1"/>
      <c r="C53" s="1"/>
      <c r="D53" s="1" t="s">
        <v>0</v>
      </c>
      <c r="E53" s="1"/>
      <c r="F53" s="1" t="s">
        <v>1</v>
      </c>
      <c r="G53" s="1"/>
    </row>
    <row r="54" spans="2:15">
      <c r="B54" s="1" t="s">
        <v>2</v>
      </c>
      <c r="C54" s="1"/>
      <c r="D54" s="1" t="s">
        <v>3</v>
      </c>
      <c r="E54" s="1" t="s">
        <v>4</v>
      </c>
      <c r="F54" s="1" t="s">
        <v>3</v>
      </c>
      <c r="G54" s="1" t="s">
        <v>4</v>
      </c>
      <c r="I54" s="53"/>
      <c r="J54" s="47" t="s">
        <v>209</v>
      </c>
      <c r="K54" s="47" t="s">
        <v>12</v>
      </c>
      <c r="L54" s="53"/>
      <c r="M54" s="48" t="s">
        <v>210</v>
      </c>
      <c r="N54" s="48" t="s">
        <v>211</v>
      </c>
      <c r="O54" s="67" t="s">
        <v>222</v>
      </c>
    </row>
    <row r="55" spans="2:15">
      <c r="B55" s="9" t="s">
        <v>49</v>
      </c>
      <c r="C55" s="2" t="s">
        <v>64</v>
      </c>
      <c r="D55" s="8">
        <v>8</v>
      </c>
      <c r="E55" s="8">
        <v>6</v>
      </c>
      <c r="F55" s="8">
        <v>5</v>
      </c>
      <c r="G55" s="8">
        <v>5.5</v>
      </c>
      <c r="I55" s="48" t="s">
        <v>206</v>
      </c>
      <c r="J55" s="46">
        <f>SUM(D55:G55)</f>
        <v>24.5</v>
      </c>
      <c r="K55" s="46">
        <f>SUM(D57:G57)</f>
        <v>9</v>
      </c>
      <c r="L55" s="53"/>
      <c r="M55" s="46">
        <f>J55*100/J58</f>
        <v>75.384615384615387</v>
      </c>
      <c r="N55" s="46">
        <f>K55*100/K58</f>
        <v>38.297872340425535</v>
      </c>
      <c r="O55" s="46">
        <f>K55*100/(K55+K57+K56+J61)</f>
        <v>17.821782178217823</v>
      </c>
    </row>
    <row r="56" spans="2:15">
      <c r="B56" s="2"/>
      <c r="C56" s="2" t="s">
        <v>63</v>
      </c>
      <c r="D56" s="8">
        <v>4.5</v>
      </c>
      <c r="E56" s="8">
        <v>0</v>
      </c>
      <c r="F56" s="8">
        <v>1.5</v>
      </c>
      <c r="G56" s="8">
        <v>0</v>
      </c>
      <c r="I56" s="48" t="s">
        <v>207</v>
      </c>
      <c r="J56" s="46">
        <f>SUM(D56:G56)</f>
        <v>6</v>
      </c>
      <c r="K56" s="46">
        <f>SUM(D58:G58)</f>
        <v>10.5</v>
      </c>
      <c r="L56" s="53"/>
      <c r="M56" s="46">
        <f>J56*100/J58</f>
        <v>18.46153846153846</v>
      </c>
      <c r="N56" s="46">
        <f>K56*100/K58</f>
        <v>44.680851063829785</v>
      </c>
      <c r="O56" s="46">
        <f>K56*100/(K55+K56+K57+J61)</f>
        <v>20.792079207920793</v>
      </c>
    </row>
    <row r="57" spans="2:15">
      <c r="B57" s="2"/>
      <c r="C57" s="2" t="s">
        <v>66</v>
      </c>
      <c r="D57" s="8">
        <v>2.5</v>
      </c>
      <c r="E57" s="8">
        <v>3</v>
      </c>
      <c r="F57" s="8">
        <v>0.5</v>
      </c>
      <c r="G57" s="8">
        <v>3</v>
      </c>
      <c r="I57" s="48" t="s">
        <v>208</v>
      </c>
      <c r="J57" s="46">
        <f>SUM(D59:G59)</f>
        <v>2</v>
      </c>
      <c r="K57" s="46">
        <f>SUM(D60:G60)</f>
        <v>4</v>
      </c>
      <c r="L57" s="53"/>
      <c r="M57" s="46">
        <f>J57*100/J58</f>
        <v>6.1538461538461542</v>
      </c>
      <c r="N57" s="46">
        <f>K57*100/K58</f>
        <v>17.021276595744681</v>
      </c>
      <c r="O57" s="46">
        <f>K57*100/(K55+K56+K57+J61)</f>
        <v>7.9207920792079207</v>
      </c>
    </row>
    <row r="58" spans="2:15">
      <c r="B58" s="2"/>
      <c r="C58" s="2" t="s">
        <v>65</v>
      </c>
      <c r="D58" s="8">
        <v>8</v>
      </c>
      <c r="E58" s="8">
        <v>1.5</v>
      </c>
      <c r="F58" s="8">
        <v>1</v>
      </c>
      <c r="G58" s="8">
        <v>0</v>
      </c>
      <c r="I58" s="48" t="s">
        <v>212</v>
      </c>
      <c r="J58" s="46">
        <f>SUM(J55:J57)</f>
        <v>32.5</v>
      </c>
      <c r="K58" s="46">
        <f>SUM(K55:K57)</f>
        <v>23.5</v>
      </c>
      <c r="L58" s="53"/>
      <c r="M58" s="53"/>
      <c r="N58" s="53"/>
      <c r="O58" s="46">
        <f>J61*100/(K55+K56+K57+J61)</f>
        <v>53.465346534653463</v>
      </c>
    </row>
    <row r="59" spans="2:15">
      <c r="B59" s="2"/>
      <c r="C59" s="2" t="s">
        <v>67</v>
      </c>
      <c r="D59" s="8">
        <v>0.5</v>
      </c>
      <c r="E59" s="8">
        <v>0.5</v>
      </c>
      <c r="F59" s="8">
        <v>0.5</v>
      </c>
      <c r="G59" s="8">
        <v>0.5</v>
      </c>
      <c r="I59" s="53"/>
      <c r="J59" s="53"/>
      <c r="K59" s="53"/>
      <c r="L59" s="53"/>
      <c r="M59" s="53"/>
      <c r="N59" s="53"/>
    </row>
    <row r="60" spans="2:15">
      <c r="B60" s="2"/>
      <c r="C60" s="2" t="s">
        <v>68</v>
      </c>
      <c r="D60" s="8">
        <v>2</v>
      </c>
      <c r="E60" s="8">
        <v>1</v>
      </c>
      <c r="F60" s="8">
        <v>1</v>
      </c>
      <c r="G60" s="8">
        <v>0</v>
      </c>
      <c r="I60" s="53"/>
      <c r="J60" s="53"/>
      <c r="K60" s="53"/>
      <c r="L60" s="53"/>
      <c r="M60" s="53"/>
      <c r="N60" s="53"/>
    </row>
    <row r="61" spans="2:15">
      <c r="B61" s="2"/>
      <c r="C61" s="2" t="s">
        <v>12</v>
      </c>
      <c r="D61" s="8">
        <v>9</v>
      </c>
      <c r="E61" s="8">
        <v>17</v>
      </c>
      <c r="F61" s="8">
        <v>0.5</v>
      </c>
      <c r="G61" s="8">
        <v>0.5</v>
      </c>
      <c r="I61" s="48" t="s">
        <v>221</v>
      </c>
      <c r="J61" s="46">
        <f>SUM(D61:G61)</f>
        <v>27</v>
      </c>
      <c r="K61" s="53"/>
      <c r="L61" s="53"/>
      <c r="M61" s="53"/>
      <c r="N61" s="53"/>
    </row>
    <row r="63" spans="2:15">
      <c r="B63" s="1"/>
      <c r="C63" s="1"/>
      <c r="D63" s="1" t="s">
        <v>0</v>
      </c>
      <c r="E63" s="1"/>
      <c r="F63" s="1" t="s">
        <v>1</v>
      </c>
      <c r="G63" s="1"/>
    </row>
    <row r="64" spans="2:15">
      <c r="B64" s="1" t="s">
        <v>16</v>
      </c>
      <c r="C64" s="1"/>
      <c r="D64" s="1" t="s">
        <v>3</v>
      </c>
      <c r="E64" s="1" t="s">
        <v>4</v>
      </c>
      <c r="F64" s="1" t="s">
        <v>3</v>
      </c>
      <c r="G64" s="1" t="s">
        <v>4</v>
      </c>
      <c r="I64" s="53"/>
      <c r="J64" s="47" t="s">
        <v>209</v>
      </c>
      <c r="K64" s="47" t="s">
        <v>12</v>
      </c>
      <c r="L64" s="53"/>
      <c r="M64" s="48" t="s">
        <v>210</v>
      </c>
      <c r="N64" s="48" t="s">
        <v>211</v>
      </c>
      <c r="O64" s="67" t="s">
        <v>222</v>
      </c>
    </row>
    <row r="65" spans="2:15">
      <c r="B65" s="9" t="s">
        <v>17</v>
      </c>
      <c r="C65" s="2" t="s">
        <v>64</v>
      </c>
      <c r="D65" s="8">
        <v>27</v>
      </c>
      <c r="E65" s="8">
        <v>21</v>
      </c>
      <c r="F65" s="8">
        <v>12</v>
      </c>
      <c r="G65" s="8">
        <v>16</v>
      </c>
      <c r="I65" s="48" t="s">
        <v>206</v>
      </c>
      <c r="J65" s="46">
        <f>SUM(D65:G65)</f>
        <v>76</v>
      </c>
      <c r="K65" s="46">
        <f>SUM(D67:G67)</f>
        <v>14</v>
      </c>
      <c r="L65" s="53"/>
      <c r="M65" s="46">
        <f>J65*100/J68</f>
        <v>89.411764705882348</v>
      </c>
      <c r="N65" s="46">
        <f>K65*100/K68</f>
        <v>60.869565217391305</v>
      </c>
      <c r="O65" s="46">
        <f>K65*100/(K65+K67+K66+J71)</f>
        <v>23.333333333333332</v>
      </c>
    </row>
    <row r="66" spans="2:15">
      <c r="B66" s="2"/>
      <c r="C66" s="2" t="s">
        <v>63</v>
      </c>
      <c r="D66" s="8">
        <v>4</v>
      </c>
      <c r="E66" s="8">
        <v>2</v>
      </c>
      <c r="F66" s="8">
        <v>0</v>
      </c>
      <c r="G66" s="8">
        <v>0</v>
      </c>
      <c r="I66" s="48" t="s">
        <v>207</v>
      </c>
      <c r="J66" s="46">
        <f>SUM(D66:G66)</f>
        <v>6</v>
      </c>
      <c r="K66" s="46">
        <f>SUM(D68:G68)</f>
        <v>0</v>
      </c>
      <c r="L66" s="53"/>
      <c r="M66" s="46">
        <f>J66*100/J68</f>
        <v>7.0588235294117645</v>
      </c>
      <c r="N66" s="46">
        <f>K66*100/K68</f>
        <v>0</v>
      </c>
      <c r="O66" s="46">
        <f>K66*100/(K65+K66+K67+J71)</f>
        <v>0</v>
      </c>
    </row>
    <row r="67" spans="2:15">
      <c r="B67" s="2"/>
      <c r="C67" s="2" t="s">
        <v>66</v>
      </c>
      <c r="D67" s="8">
        <v>3</v>
      </c>
      <c r="E67" s="8">
        <v>9</v>
      </c>
      <c r="F67" s="8">
        <v>0</v>
      </c>
      <c r="G67" s="8">
        <v>2</v>
      </c>
      <c r="I67" s="48" t="s">
        <v>208</v>
      </c>
      <c r="J67" s="46">
        <f>SUM(D69:G69)</f>
        <v>3</v>
      </c>
      <c r="K67" s="46">
        <f>SUM(D70:G70)</f>
        <v>9</v>
      </c>
      <c r="L67" s="53"/>
      <c r="M67" s="46">
        <f>J67*100/J68</f>
        <v>3.5294117647058822</v>
      </c>
      <c r="N67" s="46">
        <f>K67*100/K68</f>
        <v>39.130434782608695</v>
      </c>
      <c r="O67" s="46">
        <f>K67*100/(K65+K66+K67+J71)</f>
        <v>15</v>
      </c>
    </row>
    <row r="68" spans="2:15">
      <c r="B68" s="2"/>
      <c r="C68" s="2" t="s">
        <v>65</v>
      </c>
      <c r="D68" s="8">
        <v>0</v>
      </c>
      <c r="E68" s="8">
        <v>0</v>
      </c>
      <c r="F68" s="8">
        <v>0</v>
      </c>
      <c r="G68" s="8">
        <v>0</v>
      </c>
      <c r="I68" s="48" t="s">
        <v>212</v>
      </c>
      <c r="J68" s="46">
        <f>SUM(J65:J67)</f>
        <v>85</v>
      </c>
      <c r="K68" s="46">
        <f>SUM(K65:K67)</f>
        <v>23</v>
      </c>
      <c r="L68" s="53"/>
      <c r="M68" s="53"/>
      <c r="N68" s="53"/>
      <c r="O68" s="46">
        <f>J71*100/(K65+K66+K67+J71)</f>
        <v>61.666666666666664</v>
      </c>
    </row>
    <row r="69" spans="2:15">
      <c r="B69" s="2"/>
      <c r="C69" s="2" t="s">
        <v>67</v>
      </c>
      <c r="D69" s="8">
        <v>1</v>
      </c>
      <c r="E69" s="8">
        <v>0</v>
      </c>
      <c r="F69" s="8">
        <v>1</v>
      </c>
      <c r="G69" s="8">
        <v>1</v>
      </c>
      <c r="I69" s="53"/>
      <c r="J69" s="53"/>
      <c r="K69" s="53"/>
      <c r="L69" s="53"/>
      <c r="M69" s="53"/>
      <c r="N69" s="53"/>
    </row>
    <row r="70" spans="2:15">
      <c r="B70" s="2"/>
      <c r="C70" s="2" t="s">
        <v>68</v>
      </c>
      <c r="D70" s="8">
        <v>6</v>
      </c>
      <c r="E70" s="8">
        <v>2</v>
      </c>
      <c r="F70" s="8">
        <v>1</v>
      </c>
      <c r="G70" s="8">
        <v>0</v>
      </c>
      <c r="I70" s="53"/>
      <c r="J70" s="53"/>
      <c r="K70" s="53"/>
      <c r="L70" s="53"/>
      <c r="M70" s="53"/>
      <c r="N70" s="53"/>
    </row>
    <row r="71" spans="2:15">
      <c r="B71" s="2"/>
      <c r="C71" s="2" t="s">
        <v>12</v>
      </c>
      <c r="D71" s="8">
        <v>17</v>
      </c>
      <c r="E71" s="8">
        <v>17</v>
      </c>
      <c r="F71" s="8">
        <v>2</v>
      </c>
      <c r="G71" s="8">
        <v>1</v>
      </c>
      <c r="I71" s="48" t="s">
        <v>221</v>
      </c>
      <c r="J71" s="46">
        <f>SUM(D71:G71)</f>
        <v>37</v>
      </c>
      <c r="K71" s="53"/>
      <c r="L71" s="53"/>
      <c r="M71" s="53"/>
      <c r="N71" s="53"/>
    </row>
    <row r="73" spans="2:15">
      <c r="B73" s="1"/>
      <c r="C73" s="1"/>
      <c r="D73" s="1" t="s">
        <v>0</v>
      </c>
      <c r="E73" s="1"/>
      <c r="F73" s="1" t="s">
        <v>1</v>
      </c>
      <c r="G73" s="1"/>
    </row>
    <row r="74" spans="2:15">
      <c r="B74" s="1" t="s">
        <v>16</v>
      </c>
      <c r="C74" s="1"/>
      <c r="D74" s="1" t="s">
        <v>3</v>
      </c>
      <c r="E74" s="1" t="s">
        <v>4</v>
      </c>
      <c r="F74" s="1" t="s">
        <v>3</v>
      </c>
      <c r="G74" s="1" t="s">
        <v>4</v>
      </c>
      <c r="I74" s="53"/>
      <c r="J74" s="47" t="s">
        <v>209</v>
      </c>
      <c r="K74" s="47" t="s">
        <v>12</v>
      </c>
      <c r="L74" s="53"/>
      <c r="M74" s="48" t="s">
        <v>210</v>
      </c>
      <c r="N74" s="48" t="s">
        <v>211</v>
      </c>
      <c r="O74" s="67" t="s">
        <v>222</v>
      </c>
    </row>
    <row r="75" spans="2:15">
      <c r="B75" s="9" t="s">
        <v>36</v>
      </c>
      <c r="C75" s="2" t="s">
        <v>64</v>
      </c>
      <c r="D75" s="8">
        <v>14</v>
      </c>
      <c r="E75" s="8">
        <v>11</v>
      </c>
      <c r="F75" s="8">
        <v>9</v>
      </c>
      <c r="G75" s="8">
        <v>13</v>
      </c>
      <c r="I75" s="48" t="s">
        <v>206</v>
      </c>
      <c r="J75" s="46">
        <f>SUM(D75:G75)</f>
        <v>47</v>
      </c>
      <c r="K75" s="46">
        <f>SUM(D77:G77)</f>
        <v>10</v>
      </c>
      <c r="L75" s="53"/>
      <c r="M75" s="46">
        <f>J75*100/J78</f>
        <v>62.251655629139073</v>
      </c>
      <c r="N75" s="46">
        <f>K75*100/K78</f>
        <v>64.516129032258064</v>
      </c>
      <c r="O75" s="46">
        <f>K75*100/(K75+K77+K76+J81)</f>
        <v>18.691588785046729</v>
      </c>
    </row>
    <row r="76" spans="2:15">
      <c r="B76" s="2"/>
      <c r="C76" s="2" t="s">
        <v>63</v>
      </c>
      <c r="D76" s="8">
        <v>4.5</v>
      </c>
      <c r="E76" s="8">
        <v>3</v>
      </c>
      <c r="F76" s="8">
        <v>2.5</v>
      </c>
      <c r="G76" s="8">
        <v>1.5</v>
      </c>
      <c r="I76" s="48" t="s">
        <v>207</v>
      </c>
      <c r="J76" s="46">
        <f>SUM(D76:G76)</f>
        <v>11.5</v>
      </c>
      <c r="K76" s="46">
        <f>SUM(D78:G78)</f>
        <v>3</v>
      </c>
      <c r="L76" s="53"/>
      <c r="M76" s="46">
        <f>J76*100/J78</f>
        <v>15.231788079470199</v>
      </c>
      <c r="N76" s="46">
        <f>K76*100/K78</f>
        <v>19.35483870967742</v>
      </c>
      <c r="O76" s="46">
        <f>K76*100/(K75+K76+K77+J81)</f>
        <v>5.6074766355140184</v>
      </c>
    </row>
    <row r="77" spans="2:15">
      <c r="B77" s="2"/>
      <c r="C77" s="2" t="s">
        <v>66</v>
      </c>
      <c r="D77" s="8">
        <v>4.5</v>
      </c>
      <c r="E77" s="8">
        <v>3.5</v>
      </c>
      <c r="F77" s="8">
        <v>1</v>
      </c>
      <c r="G77" s="8">
        <v>1</v>
      </c>
      <c r="I77" s="48" t="s">
        <v>208</v>
      </c>
      <c r="J77" s="46">
        <f>SUM(D79:G79)</f>
        <v>17</v>
      </c>
      <c r="K77" s="46">
        <f>SUM(D80:G80)</f>
        <v>2.5</v>
      </c>
      <c r="L77" s="53"/>
      <c r="M77" s="46">
        <f>J77*100/J78</f>
        <v>22.516556291390728</v>
      </c>
      <c r="N77" s="46">
        <f>K77*100/K78</f>
        <v>16.129032258064516</v>
      </c>
      <c r="O77" s="46">
        <f>K77*100/(K75+K76+K77+J81)</f>
        <v>4.6728971962616823</v>
      </c>
    </row>
    <row r="78" spans="2:15">
      <c r="B78" s="2"/>
      <c r="C78" s="2" t="s">
        <v>65</v>
      </c>
      <c r="D78" s="8">
        <v>1</v>
      </c>
      <c r="E78" s="8">
        <v>1</v>
      </c>
      <c r="F78" s="8">
        <v>1</v>
      </c>
      <c r="G78" s="8">
        <v>0</v>
      </c>
      <c r="I78" s="48" t="s">
        <v>212</v>
      </c>
      <c r="J78" s="46">
        <f>SUM(J75:J77)</f>
        <v>75.5</v>
      </c>
      <c r="K78" s="46">
        <f>SUM(K75:K77)</f>
        <v>15.5</v>
      </c>
      <c r="L78" s="53"/>
      <c r="M78" s="53"/>
      <c r="N78" s="53"/>
      <c r="O78" s="46">
        <f>J81*100/(K75+K76+K77+J81)</f>
        <v>71.028037383177576</v>
      </c>
    </row>
    <row r="79" spans="2:15">
      <c r="B79" s="2"/>
      <c r="C79" s="2" t="s">
        <v>67</v>
      </c>
      <c r="D79" s="8">
        <v>4</v>
      </c>
      <c r="E79" s="8">
        <v>3</v>
      </c>
      <c r="F79" s="8">
        <v>4.5</v>
      </c>
      <c r="G79" s="8">
        <v>5.5</v>
      </c>
      <c r="I79" s="53"/>
      <c r="J79" s="53"/>
      <c r="K79" s="53"/>
      <c r="L79" s="53"/>
      <c r="M79" s="53"/>
      <c r="N79" s="53"/>
    </row>
    <row r="80" spans="2:15">
      <c r="B80" s="2"/>
      <c r="C80" s="2" t="s">
        <v>68</v>
      </c>
      <c r="D80" s="8">
        <v>0.5</v>
      </c>
      <c r="E80" s="8">
        <v>2</v>
      </c>
      <c r="F80" s="8">
        <v>0</v>
      </c>
      <c r="G80" s="8">
        <v>0</v>
      </c>
      <c r="I80" s="53"/>
      <c r="J80" s="53"/>
      <c r="K80" s="53"/>
      <c r="L80" s="53"/>
      <c r="M80" s="53"/>
      <c r="N80" s="53"/>
    </row>
    <row r="81" spans="2:15">
      <c r="B81" s="2"/>
      <c r="C81" s="2" t="s">
        <v>12</v>
      </c>
      <c r="D81" s="8">
        <v>17</v>
      </c>
      <c r="E81" s="8">
        <v>16</v>
      </c>
      <c r="F81" s="8">
        <v>2.5</v>
      </c>
      <c r="G81" s="8">
        <v>2.5</v>
      </c>
      <c r="I81" s="48" t="s">
        <v>221</v>
      </c>
      <c r="J81" s="46">
        <f>SUM(D81:G81)</f>
        <v>38</v>
      </c>
      <c r="K81" s="53"/>
      <c r="L81" s="53"/>
      <c r="M81" s="53"/>
      <c r="N81" s="53"/>
    </row>
    <row r="83" spans="2:15">
      <c r="B83" s="1"/>
      <c r="C83" s="1"/>
      <c r="D83" s="1" t="s">
        <v>0</v>
      </c>
      <c r="E83" s="1"/>
      <c r="F83" s="1" t="s">
        <v>1</v>
      </c>
      <c r="G83" s="1"/>
    </row>
    <row r="84" spans="2:15">
      <c r="B84" s="1" t="s">
        <v>16</v>
      </c>
      <c r="C84" s="1"/>
      <c r="D84" s="1" t="s">
        <v>3</v>
      </c>
      <c r="E84" s="1" t="s">
        <v>4</v>
      </c>
      <c r="F84" s="1" t="s">
        <v>3</v>
      </c>
      <c r="G84" s="1" t="s">
        <v>4</v>
      </c>
      <c r="I84" s="53"/>
      <c r="J84" s="47" t="s">
        <v>209</v>
      </c>
      <c r="K84" s="47" t="s">
        <v>12</v>
      </c>
      <c r="L84" s="53"/>
      <c r="M84" s="48" t="s">
        <v>210</v>
      </c>
      <c r="N84" s="48" t="s">
        <v>211</v>
      </c>
      <c r="O84" s="67" t="s">
        <v>222</v>
      </c>
    </row>
    <row r="85" spans="2:15">
      <c r="B85" s="33" t="s">
        <v>37</v>
      </c>
      <c r="C85" s="2" t="s">
        <v>64</v>
      </c>
      <c r="D85" s="8">
        <v>14</v>
      </c>
      <c r="E85" s="8">
        <v>11</v>
      </c>
      <c r="F85" s="8">
        <v>12.5</v>
      </c>
      <c r="G85" s="8">
        <v>9</v>
      </c>
      <c r="I85" s="48" t="s">
        <v>206</v>
      </c>
      <c r="J85" s="46">
        <f>SUM(D85:G85)</f>
        <v>46.5</v>
      </c>
      <c r="K85" s="46">
        <f>SUM(D87:G87)</f>
        <v>8.5</v>
      </c>
      <c r="L85" s="53"/>
      <c r="M85" s="46">
        <f>J85*100/J88</f>
        <v>95.876288659793815</v>
      </c>
      <c r="N85" s="46">
        <f>K85*100/K88</f>
        <v>77.272727272727266</v>
      </c>
      <c r="O85" s="46">
        <f>K85*100/(K85+K87+K86+J91)</f>
        <v>10.96774193548387</v>
      </c>
    </row>
    <row r="86" spans="2:15">
      <c r="B86" s="2"/>
      <c r="C86" s="2" t="s">
        <v>63</v>
      </c>
      <c r="D86" s="8">
        <v>0.5</v>
      </c>
      <c r="E86" s="8">
        <v>0.5</v>
      </c>
      <c r="F86" s="8">
        <v>0.5</v>
      </c>
      <c r="G86" s="8">
        <v>0.5</v>
      </c>
      <c r="I86" s="48" t="s">
        <v>207</v>
      </c>
      <c r="J86" s="46">
        <f>SUM(D86:G86)</f>
        <v>2</v>
      </c>
      <c r="K86" s="46">
        <f>SUM(D88:G88)</f>
        <v>1.5</v>
      </c>
      <c r="L86" s="53"/>
      <c r="M86" s="46">
        <f>J86*100/J88</f>
        <v>4.1237113402061851</v>
      </c>
      <c r="N86" s="46">
        <f>K86*100/K88</f>
        <v>13.636363636363637</v>
      </c>
      <c r="O86" s="46">
        <f>K86*100/(K85+K86+K87+J91)</f>
        <v>1.935483870967742</v>
      </c>
    </row>
    <row r="87" spans="2:15">
      <c r="B87" s="2"/>
      <c r="C87" s="2" t="s">
        <v>66</v>
      </c>
      <c r="D87" s="8">
        <v>5</v>
      </c>
      <c r="E87" s="8">
        <v>2.5</v>
      </c>
      <c r="F87" s="8">
        <v>0.5</v>
      </c>
      <c r="G87" s="8">
        <v>0.5</v>
      </c>
      <c r="I87" s="48" t="s">
        <v>208</v>
      </c>
      <c r="J87" s="46">
        <f>SUM(D89:G89)</f>
        <v>0</v>
      </c>
      <c r="K87" s="46">
        <f>SUM(D90:G90)</f>
        <v>1</v>
      </c>
      <c r="L87" s="53"/>
      <c r="M87" s="46">
        <f>J87*100/J88</f>
        <v>0</v>
      </c>
      <c r="N87" s="46">
        <f>K87*100/K88</f>
        <v>9.0909090909090917</v>
      </c>
      <c r="O87" s="46">
        <f>K87*100/(K85+K86+K87+J91)</f>
        <v>1.2903225806451613</v>
      </c>
    </row>
    <row r="88" spans="2:15">
      <c r="B88" s="2"/>
      <c r="C88" s="2" t="s">
        <v>65</v>
      </c>
      <c r="D88" s="8">
        <v>1</v>
      </c>
      <c r="E88" s="8">
        <v>0.5</v>
      </c>
      <c r="F88" s="8">
        <v>0</v>
      </c>
      <c r="G88" s="8">
        <v>0</v>
      </c>
      <c r="I88" s="48" t="s">
        <v>212</v>
      </c>
      <c r="J88" s="46">
        <f>SUM(J85:J87)</f>
        <v>48.5</v>
      </c>
      <c r="K88" s="46">
        <f>SUM(K85:K87)</f>
        <v>11</v>
      </c>
      <c r="L88" s="53"/>
      <c r="M88" s="53"/>
      <c r="N88" s="53"/>
      <c r="O88" s="46">
        <f>J91*100/(K85+K86+K87+J91)</f>
        <v>85.806451612903231</v>
      </c>
    </row>
    <row r="89" spans="2:15">
      <c r="B89" s="2"/>
      <c r="C89" s="2" t="s">
        <v>67</v>
      </c>
      <c r="D89" s="8">
        <v>0</v>
      </c>
      <c r="E89" s="8">
        <v>0</v>
      </c>
      <c r="F89" s="8">
        <v>0</v>
      </c>
      <c r="G89" s="8">
        <v>0</v>
      </c>
      <c r="I89" s="53"/>
      <c r="J89" s="53"/>
      <c r="K89" s="53"/>
      <c r="L89" s="53"/>
      <c r="M89" s="53"/>
      <c r="N89" s="53"/>
    </row>
    <row r="90" spans="2:15">
      <c r="B90" s="2"/>
      <c r="C90" s="2" t="s">
        <v>68</v>
      </c>
      <c r="D90" s="8">
        <v>1</v>
      </c>
      <c r="E90" s="8">
        <v>0</v>
      </c>
      <c r="F90" s="8">
        <v>0</v>
      </c>
      <c r="G90" s="8">
        <v>0</v>
      </c>
      <c r="I90" s="53"/>
      <c r="J90" s="53"/>
      <c r="K90" s="53"/>
      <c r="L90" s="53"/>
      <c r="M90" s="53"/>
      <c r="N90" s="53"/>
    </row>
    <row r="91" spans="2:15">
      <c r="B91" s="2"/>
      <c r="C91" s="2" t="s">
        <v>12</v>
      </c>
      <c r="D91" s="8">
        <v>25.5</v>
      </c>
      <c r="E91" s="8">
        <v>31.5</v>
      </c>
      <c r="F91" s="8">
        <v>6.5</v>
      </c>
      <c r="G91" s="8">
        <v>3</v>
      </c>
      <c r="I91" s="48" t="s">
        <v>221</v>
      </c>
      <c r="J91" s="46">
        <f>SUM(D91:G91)</f>
        <v>66.5</v>
      </c>
      <c r="K91" s="53"/>
      <c r="L91" s="53"/>
      <c r="M91" s="53"/>
      <c r="N91" s="53"/>
    </row>
    <row r="93" spans="2:15">
      <c r="B93" s="1"/>
      <c r="C93" s="1"/>
      <c r="D93" s="1" t="s">
        <v>0</v>
      </c>
      <c r="E93" s="1"/>
      <c r="F93" s="1" t="s">
        <v>1</v>
      </c>
      <c r="G93" s="1"/>
    </row>
    <row r="94" spans="2:15">
      <c r="B94" s="1" t="s">
        <v>16</v>
      </c>
      <c r="C94" s="1"/>
      <c r="D94" s="1" t="s">
        <v>3</v>
      </c>
      <c r="E94" s="1" t="s">
        <v>4</v>
      </c>
      <c r="F94" s="1" t="s">
        <v>3</v>
      </c>
      <c r="G94" s="1" t="s">
        <v>4</v>
      </c>
      <c r="I94" s="53"/>
      <c r="J94" s="47" t="s">
        <v>209</v>
      </c>
      <c r="K94" s="47" t="s">
        <v>12</v>
      </c>
      <c r="L94" s="53"/>
      <c r="M94" s="48" t="s">
        <v>210</v>
      </c>
      <c r="N94" s="48" t="s">
        <v>211</v>
      </c>
      <c r="O94" s="67" t="s">
        <v>222</v>
      </c>
    </row>
    <row r="95" spans="2:15">
      <c r="B95" s="9" t="s">
        <v>50</v>
      </c>
      <c r="C95" s="2" t="s">
        <v>64</v>
      </c>
      <c r="D95" s="8">
        <v>20.000000000000004</v>
      </c>
      <c r="E95" s="8">
        <v>15.666666666666666</v>
      </c>
      <c r="F95" s="8">
        <v>9.6666666666666661</v>
      </c>
      <c r="G95" s="8">
        <v>11.333333333333332</v>
      </c>
      <c r="I95" s="48" t="s">
        <v>206</v>
      </c>
      <c r="J95" s="46">
        <f>SUM(D95:G95)</f>
        <v>56.666666666666671</v>
      </c>
      <c r="K95" s="46">
        <f>SUM(D97:G97)</f>
        <v>24.666666666666664</v>
      </c>
      <c r="L95" s="53"/>
      <c r="M95" s="46">
        <f>J95*100/J98</f>
        <v>88.082901554404131</v>
      </c>
      <c r="N95" s="46">
        <f>K95*100/K98</f>
        <v>92.5</v>
      </c>
      <c r="O95" s="46">
        <f>K95*100/(K95+K97+K96+J101)</f>
        <v>74</v>
      </c>
    </row>
    <row r="96" spans="2:15">
      <c r="B96" s="2"/>
      <c r="C96" s="2" t="s">
        <v>63</v>
      </c>
      <c r="D96" s="8">
        <v>3.333333333333333</v>
      </c>
      <c r="E96" s="8">
        <v>0.66666666666666674</v>
      </c>
      <c r="F96" s="8">
        <v>1</v>
      </c>
      <c r="G96" s="8">
        <v>0</v>
      </c>
      <c r="I96" s="48" t="s">
        <v>207</v>
      </c>
      <c r="J96" s="46">
        <f>SUM(D96:G96)</f>
        <v>5</v>
      </c>
      <c r="K96" s="46">
        <f>SUM(D98:G98)</f>
        <v>0.66666666666666674</v>
      </c>
      <c r="L96" s="53"/>
      <c r="M96" s="46">
        <f>J96*100/J98</f>
        <v>7.7720207253886002</v>
      </c>
      <c r="N96" s="46">
        <f>K96*100/K98</f>
        <v>2.5000000000000004</v>
      </c>
      <c r="O96" s="46">
        <f>K96*100/(K95+K96+K97+J101)</f>
        <v>2.0000000000000004</v>
      </c>
    </row>
    <row r="97" spans="2:15">
      <c r="B97" s="2"/>
      <c r="C97" s="2" t="s">
        <v>66</v>
      </c>
      <c r="D97" s="8">
        <v>10</v>
      </c>
      <c r="E97" s="8">
        <v>11.666666666666666</v>
      </c>
      <c r="F97" s="8">
        <v>1</v>
      </c>
      <c r="G97" s="8">
        <v>2</v>
      </c>
      <c r="I97" s="48" t="s">
        <v>208</v>
      </c>
      <c r="J97" s="46">
        <f>SUM(D99:G99)</f>
        <v>2.666666666666667</v>
      </c>
      <c r="K97" s="46">
        <f>SUM(D100:G100)</f>
        <v>1.3333333333333333</v>
      </c>
      <c r="L97" s="53"/>
      <c r="M97" s="46">
        <f>J97*100/J98</f>
        <v>4.1450777202072535</v>
      </c>
      <c r="N97" s="46">
        <f>K97*100/K98</f>
        <v>5</v>
      </c>
      <c r="O97" s="46">
        <f>K97*100/(K95+K96+K97+J101)</f>
        <v>4</v>
      </c>
    </row>
    <row r="98" spans="2:15">
      <c r="B98" s="2"/>
      <c r="C98" s="2" t="s">
        <v>65</v>
      </c>
      <c r="D98" s="8">
        <v>0.66666666666666674</v>
      </c>
      <c r="E98" s="8">
        <v>0</v>
      </c>
      <c r="F98" s="8">
        <v>0</v>
      </c>
      <c r="G98" s="8">
        <v>0</v>
      </c>
      <c r="I98" s="48" t="s">
        <v>212</v>
      </c>
      <c r="J98" s="46">
        <f>SUM(J95:J97)</f>
        <v>64.333333333333343</v>
      </c>
      <c r="K98" s="46">
        <f>SUM(K95:K97)</f>
        <v>26.666666666666664</v>
      </c>
      <c r="L98" s="53"/>
      <c r="M98" s="53"/>
      <c r="N98" s="53"/>
      <c r="O98" s="46">
        <f>J101*100/(K95+K96+K97+J101)</f>
        <v>20</v>
      </c>
    </row>
    <row r="99" spans="2:15">
      <c r="B99" s="2"/>
      <c r="C99" s="2" t="s">
        <v>67</v>
      </c>
      <c r="D99" s="8">
        <v>1.3333333333333335</v>
      </c>
      <c r="E99" s="8">
        <v>0.66666666666666674</v>
      </c>
      <c r="F99" s="8">
        <v>0.33333333333333331</v>
      </c>
      <c r="G99" s="8">
        <v>0.33333333333333331</v>
      </c>
      <c r="I99" s="53"/>
      <c r="J99" s="53"/>
      <c r="K99" s="53"/>
      <c r="L99" s="53"/>
      <c r="M99" s="53"/>
      <c r="N99" s="53"/>
    </row>
    <row r="100" spans="2:15">
      <c r="B100" s="2"/>
      <c r="C100" s="2" t="s">
        <v>68</v>
      </c>
      <c r="D100" s="8">
        <v>1</v>
      </c>
      <c r="E100" s="8">
        <v>0.33333333333333331</v>
      </c>
      <c r="F100" s="8">
        <v>0</v>
      </c>
      <c r="G100" s="8">
        <v>0</v>
      </c>
      <c r="I100" s="53"/>
      <c r="J100" s="53"/>
      <c r="K100" s="53"/>
      <c r="L100" s="53"/>
      <c r="M100" s="53"/>
      <c r="N100" s="53"/>
    </row>
    <row r="101" spans="2:15">
      <c r="B101" s="2"/>
      <c r="C101" s="2" t="s">
        <v>12</v>
      </c>
      <c r="D101" s="8">
        <v>2.333333333333333</v>
      </c>
      <c r="E101" s="8">
        <v>2.6666666666666661</v>
      </c>
      <c r="F101" s="8">
        <v>1</v>
      </c>
      <c r="G101" s="8">
        <v>0.66666666666666652</v>
      </c>
      <c r="I101" s="48" t="s">
        <v>221</v>
      </c>
      <c r="J101" s="46">
        <f>SUM(D101:G101)</f>
        <v>6.6666666666666661</v>
      </c>
      <c r="K101" s="53"/>
      <c r="L101" s="53"/>
      <c r="M101" s="53"/>
      <c r="N101" s="53"/>
    </row>
    <row r="103" spans="2:15">
      <c r="B103" s="1"/>
      <c r="C103" s="1"/>
      <c r="D103" s="1" t="s">
        <v>0</v>
      </c>
      <c r="E103" s="1"/>
      <c r="F103" s="1" t="s">
        <v>1</v>
      </c>
      <c r="G103" s="1"/>
    </row>
    <row r="104" spans="2:15">
      <c r="B104" s="1" t="s">
        <v>16</v>
      </c>
      <c r="C104" s="1"/>
      <c r="D104" s="1" t="s">
        <v>3</v>
      </c>
      <c r="E104" s="1" t="s">
        <v>4</v>
      </c>
      <c r="F104" s="1" t="s">
        <v>3</v>
      </c>
      <c r="G104" s="1" t="s">
        <v>4</v>
      </c>
      <c r="I104" s="53"/>
      <c r="J104" s="47" t="s">
        <v>209</v>
      </c>
      <c r="K104" s="47" t="s">
        <v>12</v>
      </c>
      <c r="L104" s="53"/>
      <c r="M104" s="48" t="s">
        <v>210</v>
      </c>
      <c r="N104" s="48" t="s">
        <v>211</v>
      </c>
      <c r="O104" s="67" t="s">
        <v>222</v>
      </c>
    </row>
    <row r="105" spans="2:15">
      <c r="B105" s="9" t="s">
        <v>51</v>
      </c>
      <c r="C105" s="2" t="s">
        <v>64</v>
      </c>
      <c r="D105" s="8">
        <v>6.5</v>
      </c>
      <c r="E105" s="8">
        <v>11</v>
      </c>
      <c r="F105" s="8">
        <v>12.5</v>
      </c>
      <c r="G105" s="8">
        <v>11.5</v>
      </c>
      <c r="I105" s="48" t="s">
        <v>206</v>
      </c>
      <c r="J105" s="46">
        <f>SUM(D105:G105)</f>
        <v>41.5</v>
      </c>
      <c r="K105" s="46">
        <f>SUM(D107:G107)</f>
        <v>13</v>
      </c>
      <c r="L105" s="53"/>
      <c r="M105" s="46">
        <f>J105*100/J108</f>
        <v>61.940298507462686</v>
      </c>
      <c r="N105" s="46">
        <f>K105*100/K108</f>
        <v>54.166666666666664</v>
      </c>
      <c r="O105" s="46">
        <f>K105*100/(K105+K107+K106+J111)</f>
        <v>21.666666666666668</v>
      </c>
    </row>
    <row r="106" spans="2:15">
      <c r="B106" s="2"/>
      <c r="C106" s="2" t="s">
        <v>63</v>
      </c>
      <c r="D106" s="8">
        <v>10</v>
      </c>
      <c r="E106" s="8">
        <v>4.5</v>
      </c>
      <c r="F106" s="8">
        <v>3</v>
      </c>
      <c r="G106" s="8">
        <v>1.5</v>
      </c>
      <c r="I106" s="48" t="s">
        <v>207</v>
      </c>
      <c r="J106" s="46">
        <f>SUM(D106:G106)</f>
        <v>19</v>
      </c>
      <c r="K106" s="46">
        <f>SUM(D108:G108)</f>
        <v>8</v>
      </c>
      <c r="L106" s="53"/>
      <c r="M106" s="46">
        <f>J106*100/J108</f>
        <v>28.35820895522388</v>
      </c>
      <c r="N106" s="46">
        <f>K106*100/K108</f>
        <v>33.333333333333336</v>
      </c>
      <c r="O106" s="46">
        <f>K106*100/(K105+K106+K107+J111)</f>
        <v>13.333333333333334</v>
      </c>
    </row>
    <row r="107" spans="2:15">
      <c r="B107" s="2"/>
      <c r="C107" s="2" t="s">
        <v>66</v>
      </c>
      <c r="D107" s="8">
        <v>6</v>
      </c>
      <c r="E107" s="8">
        <v>5.5</v>
      </c>
      <c r="F107" s="8">
        <v>1</v>
      </c>
      <c r="G107" s="8">
        <v>0.5</v>
      </c>
      <c r="I107" s="48" t="s">
        <v>208</v>
      </c>
      <c r="J107" s="46">
        <f>SUM(D109:G109)</f>
        <v>6.5</v>
      </c>
      <c r="K107" s="46">
        <f>SUM(D110:G110)</f>
        <v>3</v>
      </c>
      <c r="L107" s="53"/>
      <c r="M107" s="46">
        <f>J107*100/J108</f>
        <v>9.7014925373134329</v>
      </c>
      <c r="N107" s="46">
        <f>K107*100/K108</f>
        <v>12.5</v>
      </c>
      <c r="O107" s="46">
        <f>K107*100/(K105+K106+K107+J111)</f>
        <v>5</v>
      </c>
    </row>
    <row r="108" spans="2:15">
      <c r="B108" s="2"/>
      <c r="C108" s="2" t="s">
        <v>65</v>
      </c>
      <c r="D108" s="8">
        <v>5</v>
      </c>
      <c r="E108" s="8">
        <v>2.5</v>
      </c>
      <c r="F108" s="8">
        <v>0.5</v>
      </c>
      <c r="G108" s="8">
        <v>0</v>
      </c>
      <c r="I108" s="48" t="s">
        <v>212</v>
      </c>
      <c r="J108" s="46">
        <f>SUM(J105:J107)</f>
        <v>67</v>
      </c>
      <c r="K108" s="46">
        <f>SUM(K105:K107)</f>
        <v>24</v>
      </c>
      <c r="L108" s="53"/>
      <c r="M108" s="53"/>
      <c r="N108" s="53"/>
      <c r="O108" s="46">
        <f>J111*100/(K105+K106+K107+J111)</f>
        <v>60</v>
      </c>
    </row>
    <row r="109" spans="2:15">
      <c r="B109" s="2"/>
      <c r="C109" s="2" t="s">
        <v>67</v>
      </c>
      <c r="D109" s="8">
        <v>2.5</v>
      </c>
      <c r="E109" s="8">
        <v>1</v>
      </c>
      <c r="F109" s="8">
        <v>2</v>
      </c>
      <c r="G109" s="8">
        <v>1</v>
      </c>
      <c r="I109" s="53"/>
      <c r="J109" s="53"/>
      <c r="K109" s="53"/>
      <c r="L109" s="53"/>
      <c r="M109" s="53"/>
      <c r="N109" s="53"/>
    </row>
    <row r="110" spans="2:15">
      <c r="B110" s="2"/>
      <c r="C110" s="2" t="s">
        <v>68</v>
      </c>
      <c r="D110" s="8">
        <v>2.5</v>
      </c>
      <c r="E110" s="8">
        <v>0.5</v>
      </c>
      <c r="F110" s="8">
        <v>0</v>
      </c>
      <c r="G110" s="8">
        <v>0</v>
      </c>
      <c r="I110" s="53"/>
      <c r="J110" s="53"/>
      <c r="K110" s="53"/>
      <c r="L110" s="53"/>
      <c r="M110" s="53"/>
      <c r="N110" s="53"/>
    </row>
    <row r="111" spans="2:15">
      <c r="B111" s="2"/>
      <c r="C111" s="2" t="s">
        <v>12</v>
      </c>
      <c r="D111" s="8">
        <v>10</v>
      </c>
      <c r="E111" s="8">
        <v>18.5</v>
      </c>
      <c r="F111" s="8">
        <v>3</v>
      </c>
      <c r="G111" s="8">
        <v>4.5</v>
      </c>
      <c r="I111" s="48" t="s">
        <v>221</v>
      </c>
      <c r="J111" s="46">
        <f>SUM(D111:G111)</f>
        <v>36</v>
      </c>
      <c r="K111" s="53"/>
      <c r="L111" s="53"/>
      <c r="M111" s="53"/>
      <c r="N111" s="53"/>
    </row>
    <row r="113" spans="2:15">
      <c r="B113" s="1"/>
      <c r="C113" s="1"/>
      <c r="D113" s="1" t="s">
        <v>0</v>
      </c>
      <c r="E113" s="1"/>
      <c r="F113" s="1" t="s">
        <v>1</v>
      </c>
      <c r="G113" s="1"/>
    </row>
    <row r="114" spans="2:15">
      <c r="B114" s="1" t="s">
        <v>16</v>
      </c>
      <c r="C114" s="1"/>
      <c r="D114" s="1" t="s">
        <v>3</v>
      </c>
      <c r="E114" s="1" t="s">
        <v>4</v>
      </c>
      <c r="F114" s="1" t="s">
        <v>3</v>
      </c>
      <c r="G114" s="1" t="s">
        <v>4</v>
      </c>
      <c r="I114" s="53"/>
      <c r="J114" s="47" t="s">
        <v>209</v>
      </c>
      <c r="K114" s="47" t="s">
        <v>12</v>
      </c>
      <c r="L114" s="53"/>
      <c r="M114" s="48" t="s">
        <v>210</v>
      </c>
      <c r="N114" s="48" t="s">
        <v>211</v>
      </c>
      <c r="O114" s="67" t="s">
        <v>222</v>
      </c>
    </row>
    <row r="115" spans="2:15">
      <c r="B115" s="33" t="s">
        <v>52</v>
      </c>
      <c r="C115" s="2" t="s">
        <v>64</v>
      </c>
      <c r="D115" s="8">
        <v>9.5</v>
      </c>
      <c r="E115" s="8">
        <v>6</v>
      </c>
      <c r="F115" s="8">
        <v>5.5</v>
      </c>
      <c r="G115" s="8">
        <v>7.5</v>
      </c>
      <c r="I115" s="48" t="s">
        <v>206</v>
      </c>
      <c r="J115" s="46">
        <f>SUM(D115:G115)</f>
        <v>28.5</v>
      </c>
      <c r="K115" s="46">
        <f>SUM(D117:G117)</f>
        <v>14</v>
      </c>
      <c r="L115" s="53"/>
      <c r="M115" s="46">
        <f>J115*100/J118</f>
        <v>72.151898734177209</v>
      </c>
      <c r="N115" s="46">
        <f>K115*100/K118</f>
        <v>59.574468085106382</v>
      </c>
      <c r="O115" s="46">
        <f>K115*100/(K115+K117+K116+J121)</f>
        <v>22.950819672131146</v>
      </c>
    </row>
    <row r="116" spans="2:15">
      <c r="B116" s="2"/>
      <c r="C116" s="2" t="s">
        <v>63</v>
      </c>
      <c r="D116" s="8">
        <v>5.5</v>
      </c>
      <c r="E116" s="8">
        <v>1.5</v>
      </c>
      <c r="F116" s="8">
        <v>0.5</v>
      </c>
      <c r="G116" s="8">
        <v>-0.5</v>
      </c>
      <c r="I116" s="48" t="s">
        <v>207</v>
      </c>
      <c r="J116" s="46">
        <f>SUM(D116:G116)</f>
        <v>7</v>
      </c>
      <c r="K116" s="46">
        <f>SUM(D118:G118)</f>
        <v>5.5</v>
      </c>
      <c r="L116" s="53"/>
      <c r="M116" s="46">
        <f>J116*100/J118</f>
        <v>17.721518987341771</v>
      </c>
      <c r="N116" s="46">
        <f>K116*100/K118</f>
        <v>23.404255319148938</v>
      </c>
      <c r="O116" s="46">
        <f>K116*100/(K115+K116+K117+J121)</f>
        <v>9.0163934426229506</v>
      </c>
    </row>
    <row r="117" spans="2:15">
      <c r="B117" s="2"/>
      <c r="C117" s="2" t="s">
        <v>66</v>
      </c>
      <c r="D117" s="8">
        <v>5</v>
      </c>
      <c r="E117" s="8">
        <v>7</v>
      </c>
      <c r="F117" s="8">
        <v>0</v>
      </c>
      <c r="G117" s="8">
        <v>2</v>
      </c>
      <c r="I117" s="48" t="s">
        <v>208</v>
      </c>
      <c r="J117" s="46">
        <f>SUM(D119:G119)</f>
        <v>4</v>
      </c>
      <c r="K117" s="46">
        <f>SUM(D120:G120)</f>
        <v>4</v>
      </c>
      <c r="L117" s="53"/>
      <c r="M117" s="46">
        <f>J117*100/J118</f>
        <v>10.126582278481013</v>
      </c>
      <c r="N117" s="46">
        <f>K117*100/K118</f>
        <v>17.021276595744681</v>
      </c>
      <c r="O117" s="46">
        <f>K117*100/(K115+K116+K117+J121)</f>
        <v>6.557377049180328</v>
      </c>
    </row>
    <row r="118" spans="2:15">
      <c r="B118" s="2"/>
      <c r="C118" s="2" t="s">
        <v>65</v>
      </c>
      <c r="D118" s="8">
        <v>3</v>
      </c>
      <c r="E118" s="8">
        <v>1.5</v>
      </c>
      <c r="F118" s="8">
        <v>0.5</v>
      </c>
      <c r="G118" s="8">
        <v>0.5</v>
      </c>
      <c r="I118" s="48" t="s">
        <v>212</v>
      </c>
      <c r="J118" s="46">
        <f>SUM(J115:J117)</f>
        <v>39.5</v>
      </c>
      <c r="K118" s="46">
        <f>SUM(K115:K117)</f>
        <v>23.5</v>
      </c>
      <c r="L118" s="53"/>
      <c r="M118" s="53"/>
      <c r="N118" s="53"/>
      <c r="O118" s="46">
        <f>J121*100/(K115+K116+K117+J121)</f>
        <v>61.475409836065573</v>
      </c>
    </row>
    <row r="119" spans="2:15">
      <c r="B119" s="2"/>
      <c r="C119" s="2" t="s">
        <v>67</v>
      </c>
      <c r="D119" s="8">
        <v>2</v>
      </c>
      <c r="E119" s="8">
        <v>0</v>
      </c>
      <c r="F119" s="8">
        <v>1</v>
      </c>
      <c r="G119" s="8">
        <v>1</v>
      </c>
      <c r="I119" s="53"/>
      <c r="J119" s="53"/>
      <c r="K119" s="53"/>
      <c r="L119" s="53"/>
      <c r="M119" s="53"/>
      <c r="N119" s="53"/>
    </row>
    <row r="120" spans="2:15">
      <c r="B120" s="2"/>
      <c r="C120" s="2" t="s">
        <v>68</v>
      </c>
      <c r="D120" s="8">
        <v>1</v>
      </c>
      <c r="E120" s="8">
        <v>0.5</v>
      </c>
      <c r="F120" s="8">
        <v>2</v>
      </c>
      <c r="G120" s="8">
        <v>0.5</v>
      </c>
      <c r="I120" s="53"/>
      <c r="J120" s="53"/>
      <c r="K120" s="53"/>
      <c r="L120" s="53"/>
      <c r="M120" s="53"/>
      <c r="N120" s="53"/>
    </row>
    <row r="121" spans="2:15">
      <c r="B121" s="2"/>
      <c r="C121" s="2" t="s">
        <v>12</v>
      </c>
      <c r="D121" s="8">
        <v>14.5</v>
      </c>
      <c r="E121" s="8">
        <v>19.5</v>
      </c>
      <c r="F121" s="8">
        <v>2.5</v>
      </c>
      <c r="G121" s="8">
        <v>1</v>
      </c>
      <c r="I121" s="48" t="s">
        <v>221</v>
      </c>
      <c r="J121" s="46">
        <f>SUM(D121:G121)</f>
        <v>37.5</v>
      </c>
      <c r="K121" s="53"/>
      <c r="L121" s="53"/>
      <c r="M121" s="53"/>
      <c r="N121" s="53"/>
    </row>
    <row r="123" spans="2:15">
      <c r="B123" s="1"/>
      <c r="C123" s="1"/>
      <c r="D123" s="1" t="s">
        <v>0</v>
      </c>
      <c r="E123" s="1"/>
      <c r="F123" s="1" t="s">
        <v>1</v>
      </c>
      <c r="G123" s="1"/>
    </row>
    <row r="124" spans="2:15">
      <c r="B124" s="1" t="s">
        <v>13</v>
      </c>
      <c r="C124" s="1"/>
      <c r="D124" s="1" t="s">
        <v>3</v>
      </c>
      <c r="E124" s="1" t="s">
        <v>4</v>
      </c>
      <c r="F124" s="1" t="s">
        <v>3</v>
      </c>
      <c r="G124" s="1" t="s">
        <v>4</v>
      </c>
      <c r="I124" s="53"/>
      <c r="J124" s="47" t="s">
        <v>209</v>
      </c>
      <c r="K124" s="47" t="s">
        <v>12</v>
      </c>
      <c r="L124" s="53"/>
      <c r="M124" s="48" t="s">
        <v>210</v>
      </c>
      <c r="N124" s="48" t="s">
        <v>211</v>
      </c>
      <c r="O124" s="67" t="s">
        <v>222</v>
      </c>
    </row>
    <row r="125" spans="2:15">
      <c r="B125" s="7" t="s">
        <v>14</v>
      </c>
      <c r="C125" s="2" t="s">
        <v>64</v>
      </c>
      <c r="D125" s="8">
        <v>21</v>
      </c>
      <c r="E125" s="21">
        <v>43</v>
      </c>
      <c r="F125" s="8">
        <v>4</v>
      </c>
      <c r="G125" s="8">
        <v>0</v>
      </c>
      <c r="I125" s="48" t="s">
        <v>206</v>
      </c>
      <c r="J125" s="46">
        <f>SUM(D125:G125)</f>
        <v>68</v>
      </c>
      <c r="K125" s="46">
        <f>SUM(D127:G127)</f>
        <v>11</v>
      </c>
      <c r="L125" s="53"/>
      <c r="M125" s="46">
        <f>J125*100/J128</f>
        <v>76.404494382022477</v>
      </c>
      <c r="N125" s="46">
        <f>K125*100/K128</f>
        <v>47.826086956521742</v>
      </c>
      <c r="O125" s="46">
        <f>K125*100/(K125+K127+K126+J131)</f>
        <v>29.72972972972973</v>
      </c>
    </row>
    <row r="126" spans="2:15">
      <c r="B126" s="2"/>
      <c r="C126" s="2" t="s">
        <v>70</v>
      </c>
      <c r="D126" s="21">
        <v>11</v>
      </c>
      <c r="E126" s="8">
        <v>0</v>
      </c>
      <c r="F126" s="8">
        <v>0</v>
      </c>
      <c r="G126" s="8">
        <v>0</v>
      </c>
      <c r="I126" s="48" t="s">
        <v>207</v>
      </c>
      <c r="J126" s="46">
        <f>SUM(D126:G126)</f>
        <v>11</v>
      </c>
      <c r="K126" s="46">
        <f>SUM(D128:G128)</f>
        <v>10</v>
      </c>
      <c r="L126" s="53"/>
      <c r="M126" s="46">
        <f>J126*100/J128</f>
        <v>12.359550561797754</v>
      </c>
      <c r="N126" s="46">
        <f>K126*100/K128</f>
        <v>43.478260869565219</v>
      </c>
      <c r="O126" s="46">
        <f>K126*100/(K125+K126+K127+J131)</f>
        <v>27.027027027027028</v>
      </c>
    </row>
    <row r="127" spans="2:15">
      <c r="B127" s="2"/>
      <c r="C127" s="2" t="s">
        <v>66</v>
      </c>
      <c r="D127" s="8">
        <v>3</v>
      </c>
      <c r="E127" s="8">
        <v>8</v>
      </c>
      <c r="F127" s="8">
        <v>0</v>
      </c>
      <c r="G127" s="8">
        <v>0</v>
      </c>
      <c r="I127" s="48" t="s">
        <v>208</v>
      </c>
      <c r="J127" s="46">
        <f>SUM(D129:G129)</f>
        <v>10</v>
      </c>
      <c r="K127" s="46">
        <f>SUM(D130:G130)</f>
        <v>2</v>
      </c>
      <c r="L127" s="53"/>
      <c r="M127" s="46">
        <f>J127*100/J128</f>
        <v>11.235955056179776</v>
      </c>
      <c r="N127" s="46">
        <f>K127*100/K128</f>
        <v>8.695652173913043</v>
      </c>
      <c r="O127" s="46">
        <f>K127*100/(K125+K126+K127+J131)</f>
        <v>5.4054054054054053</v>
      </c>
    </row>
    <row r="128" spans="2:15">
      <c r="B128" s="2"/>
      <c r="C128" s="2" t="s">
        <v>71</v>
      </c>
      <c r="D128" s="8">
        <v>9</v>
      </c>
      <c r="E128" s="8">
        <v>1</v>
      </c>
      <c r="F128" s="8">
        <v>0</v>
      </c>
      <c r="G128" s="8">
        <v>0</v>
      </c>
      <c r="I128" s="48" t="s">
        <v>212</v>
      </c>
      <c r="J128" s="46">
        <f>SUM(J125:J127)</f>
        <v>89</v>
      </c>
      <c r="K128" s="46">
        <f>SUM(K125:K127)</f>
        <v>23</v>
      </c>
      <c r="L128" s="53"/>
      <c r="M128" s="53"/>
      <c r="N128" s="53"/>
      <c r="O128" s="46">
        <f>J131*100/(K125+K126+K127+J131)</f>
        <v>37.837837837837839</v>
      </c>
    </row>
    <row r="129" spans="2:15">
      <c r="B129" s="2"/>
      <c r="C129" s="2" t="s">
        <v>72</v>
      </c>
      <c r="D129" s="8">
        <v>8</v>
      </c>
      <c r="E129" s="8">
        <v>2</v>
      </c>
      <c r="F129" s="8">
        <v>0</v>
      </c>
      <c r="G129" s="8">
        <v>0</v>
      </c>
      <c r="I129" s="53"/>
      <c r="J129" s="53"/>
      <c r="K129" s="53"/>
      <c r="L129" s="53"/>
      <c r="M129" s="53"/>
      <c r="N129" s="53"/>
    </row>
    <row r="130" spans="2:15">
      <c r="B130" s="2"/>
      <c r="C130" s="2" t="s">
        <v>73</v>
      </c>
      <c r="D130" s="8">
        <v>1</v>
      </c>
      <c r="E130" s="8">
        <v>1</v>
      </c>
      <c r="F130" s="8">
        <v>0</v>
      </c>
      <c r="G130" s="8">
        <v>0</v>
      </c>
      <c r="I130" s="53"/>
      <c r="J130" s="53"/>
      <c r="K130" s="53"/>
      <c r="L130" s="53"/>
      <c r="M130" s="53"/>
      <c r="N130" s="53"/>
    </row>
    <row r="131" spans="2:15">
      <c r="B131" s="2"/>
      <c r="C131" s="2" t="s">
        <v>12</v>
      </c>
      <c r="D131" s="8">
        <v>9</v>
      </c>
      <c r="E131" s="8">
        <v>4</v>
      </c>
      <c r="F131" s="8">
        <v>1</v>
      </c>
      <c r="G131" s="8">
        <v>0</v>
      </c>
      <c r="I131" s="48" t="s">
        <v>221</v>
      </c>
      <c r="J131" s="46">
        <f>SUM(D131:G131)</f>
        <v>14</v>
      </c>
      <c r="K131" s="53"/>
      <c r="L131" s="53"/>
      <c r="M131" s="53"/>
      <c r="N131" s="53"/>
    </row>
    <row r="133" spans="2:15">
      <c r="B133" s="1"/>
      <c r="C133" s="1"/>
      <c r="D133" s="1" t="s">
        <v>0</v>
      </c>
      <c r="E133" s="1"/>
      <c r="F133" s="1" t="s">
        <v>1</v>
      </c>
      <c r="G133" s="1"/>
    </row>
    <row r="134" spans="2:15">
      <c r="B134" s="1" t="s">
        <v>13</v>
      </c>
      <c r="C134" s="1"/>
      <c r="D134" s="1" t="s">
        <v>3</v>
      </c>
      <c r="E134" s="1" t="s">
        <v>4</v>
      </c>
      <c r="F134" s="1" t="s">
        <v>3</v>
      </c>
      <c r="G134" s="1" t="s">
        <v>4</v>
      </c>
      <c r="I134" s="53"/>
      <c r="J134" s="47" t="s">
        <v>209</v>
      </c>
      <c r="K134" s="47" t="s">
        <v>12</v>
      </c>
      <c r="L134" s="53"/>
      <c r="M134" s="48" t="s">
        <v>210</v>
      </c>
      <c r="N134" s="48" t="s">
        <v>211</v>
      </c>
      <c r="O134" s="67" t="s">
        <v>222</v>
      </c>
    </row>
    <row r="135" spans="2:15">
      <c r="B135" s="7" t="s">
        <v>29</v>
      </c>
      <c r="C135" s="2" t="s">
        <v>64</v>
      </c>
      <c r="D135" s="8">
        <v>10.5</v>
      </c>
      <c r="E135" s="21">
        <v>14</v>
      </c>
      <c r="F135" s="8">
        <v>4</v>
      </c>
      <c r="G135" s="8">
        <v>3</v>
      </c>
      <c r="I135" s="48" t="s">
        <v>206</v>
      </c>
      <c r="J135" s="46">
        <f>SUM(D135:G135)</f>
        <v>31.5</v>
      </c>
      <c r="K135" s="46">
        <f>SUM(D137:G137)</f>
        <v>15.5</v>
      </c>
      <c r="L135" s="53"/>
      <c r="M135" s="46">
        <f>J135*100/J138</f>
        <v>84</v>
      </c>
      <c r="N135" s="46">
        <f>K135*100/K138</f>
        <v>79.487179487179489</v>
      </c>
      <c r="O135" s="46">
        <f>K135*100/(K135+K137+K136+J141)</f>
        <v>34.831460674157306</v>
      </c>
    </row>
    <row r="136" spans="2:15">
      <c r="B136" s="2"/>
      <c r="C136" s="2" t="s">
        <v>70</v>
      </c>
      <c r="D136" s="21">
        <v>2.5</v>
      </c>
      <c r="E136" s="8">
        <v>2</v>
      </c>
      <c r="F136" s="8">
        <v>0.5</v>
      </c>
      <c r="G136" s="8">
        <v>0</v>
      </c>
      <c r="I136" s="48" t="s">
        <v>207</v>
      </c>
      <c r="J136" s="46">
        <f>SUM(D136:G136)</f>
        <v>5</v>
      </c>
      <c r="K136" s="46">
        <f>SUM(D138:G138)</f>
        <v>3</v>
      </c>
      <c r="L136" s="53"/>
      <c r="M136" s="46">
        <f>J136*100/J138</f>
        <v>13.333333333333334</v>
      </c>
      <c r="N136" s="46">
        <f>K136*100/K138</f>
        <v>15.384615384615385</v>
      </c>
      <c r="O136" s="46">
        <f>K136*100/(K135+K136+K137+J141)</f>
        <v>6.7415730337078648</v>
      </c>
    </row>
    <row r="137" spans="2:15">
      <c r="B137" s="2"/>
      <c r="C137" s="2" t="s">
        <v>66</v>
      </c>
      <c r="D137" s="8">
        <v>6</v>
      </c>
      <c r="E137" s="8">
        <v>8</v>
      </c>
      <c r="F137" s="8">
        <v>0.5</v>
      </c>
      <c r="G137" s="8">
        <v>1</v>
      </c>
      <c r="I137" s="48" t="s">
        <v>208</v>
      </c>
      <c r="J137" s="46">
        <f>SUM(D139:G139)</f>
        <v>1</v>
      </c>
      <c r="K137" s="46">
        <f>SUM(D140:G140)</f>
        <v>1</v>
      </c>
      <c r="L137" s="53"/>
      <c r="M137" s="46">
        <f>J137*100/J138</f>
        <v>2.6666666666666665</v>
      </c>
      <c r="N137" s="46">
        <f>K137*100/K138</f>
        <v>5.1282051282051286</v>
      </c>
      <c r="O137" s="46">
        <f>K137*100/(K135+K136+K137+J141)</f>
        <v>2.2471910112359552</v>
      </c>
    </row>
    <row r="138" spans="2:15">
      <c r="B138" s="2"/>
      <c r="C138" s="2" t="s">
        <v>71</v>
      </c>
      <c r="D138" s="8">
        <v>2.5</v>
      </c>
      <c r="E138" s="8">
        <v>0.5</v>
      </c>
      <c r="F138" s="8">
        <v>0</v>
      </c>
      <c r="G138" s="8">
        <v>0</v>
      </c>
      <c r="I138" s="48" t="s">
        <v>212</v>
      </c>
      <c r="J138" s="46">
        <f>SUM(J135:J137)</f>
        <v>37.5</v>
      </c>
      <c r="K138" s="46">
        <f>SUM(K135:K137)</f>
        <v>19.5</v>
      </c>
      <c r="L138" s="53"/>
      <c r="M138" s="53"/>
      <c r="N138" s="53"/>
      <c r="O138" s="46">
        <f>J141*100/(K135+K136+K137+J141)</f>
        <v>56.179775280898873</v>
      </c>
    </row>
    <row r="139" spans="2:15">
      <c r="B139" s="2"/>
      <c r="C139" s="2" t="s">
        <v>72</v>
      </c>
      <c r="D139" s="8">
        <v>0.5</v>
      </c>
      <c r="E139" s="8">
        <v>0.5</v>
      </c>
      <c r="F139" s="8">
        <v>0</v>
      </c>
      <c r="G139" s="8">
        <v>0</v>
      </c>
      <c r="I139" s="53"/>
      <c r="J139" s="53"/>
      <c r="K139" s="53"/>
      <c r="L139" s="53"/>
      <c r="M139" s="53"/>
      <c r="N139" s="53"/>
    </row>
    <row r="140" spans="2:15">
      <c r="B140" s="2"/>
      <c r="C140" s="2" t="s">
        <v>73</v>
      </c>
      <c r="D140" s="8">
        <v>0.5</v>
      </c>
      <c r="E140" s="8">
        <v>0</v>
      </c>
      <c r="F140" s="8">
        <v>0.5</v>
      </c>
      <c r="G140" s="8">
        <v>0</v>
      </c>
      <c r="I140" s="53"/>
      <c r="J140" s="53"/>
      <c r="K140" s="53"/>
      <c r="L140" s="53"/>
      <c r="M140" s="53"/>
      <c r="N140" s="53"/>
    </row>
    <row r="141" spans="2:15">
      <c r="B141" s="2"/>
      <c r="C141" s="2" t="s">
        <v>12</v>
      </c>
      <c r="D141" s="8">
        <v>9</v>
      </c>
      <c r="E141" s="8">
        <v>13.5</v>
      </c>
      <c r="F141" s="8">
        <v>1</v>
      </c>
      <c r="G141" s="8">
        <v>1.5</v>
      </c>
      <c r="I141" s="48" t="s">
        <v>221</v>
      </c>
      <c r="J141" s="46">
        <f>SUM(D141:G141)</f>
        <v>25</v>
      </c>
      <c r="K141" s="53"/>
      <c r="L141" s="53"/>
      <c r="M141" s="53"/>
      <c r="N141" s="53"/>
    </row>
    <row r="143" spans="2:15">
      <c r="B143" s="1"/>
      <c r="C143" s="1"/>
      <c r="D143" s="1" t="s">
        <v>0</v>
      </c>
      <c r="E143" s="1"/>
      <c r="F143" s="1" t="s">
        <v>1</v>
      </c>
      <c r="G143" s="1"/>
    </row>
    <row r="144" spans="2:15">
      <c r="B144" s="1" t="s">
        <v>13</v>
      </c>
      <c r="C144" s="1"/>
      <c r="D144" s="1" t="s">
        <v>3</v>
      </c>
      <c r="E144" s="1" t="s">
        <v>4</v>
      </c>
      <c r="F144" s="1" t="s">
        <v>3</v>
      </c>
      <c r="G144" s="1" t="s">
        <v>4</v>
      </c>
      <c r="I144" s="53"/>
      <c r="J144" s="47" t="s">
        <v>209</v>
      </c>
      <c r="K144" s="47" t="s">
        <v>12</v>
      </c>
      <c r="L144" s="53"/>
      <c r="M144" s="48" t="s">
        <v>210</v>
      </c>
      <c r="N144" s="48" t="s">
        <v>211</v>
      </c>
      <c r="O144" s="67" t="s">
        <v>222</v>
      </c>
    </row>
    <row r="145" spans="2:15">
      <c r="B145" s="9" t="s">
        <v>38</v>
      </c>
      <c r="C145" s="2" t="s">
        <v>64</v>
      </c>
      <c r="D145" s="8">
        <v>7</v>
      </c>
      <c r="E145" s="8">
        <v>7</v>
      </c>
      <c r="F145" s="8">
        <v>2.5</v>
      </c>
      <c r="G145" s="8">
        <v>4</v>
      </c>
      <c r="I145" s="48" t="s">
        <v>206</v>
      </c>
      <c r="J145" s="46">
        <f>SUM(D145:G145)</f>
        <v>20.5</v>
      </c>
      <c r="K145" s="46">
        <f>SUM(D147:G147)</f>
        <v>6.5</v>
      </c>
      <c r="L145" s="53"/>
      <c r="M145" s="46">
        <f>J145*100/J148</f>
        <v>40.196078431372548</v>
      </c>
      <c r="N145" s="46">
        <f>K145*100/K148</f>
        <v>43.333333333333336</v>
      </c>
      <c r="O145" s="46">
        <f>K145*100/(K145+K147+K146+J151)</f>
        <v>11.111111111111111</v>
      </c>
    </row>
    <row r="146" spans="2:15">
      <c r="B146" s="2"/>
      <c r="C146" s="2" t="s">
        <v>70</v>
      </c>
      <c r="D146" s="8">
        <v>12</v>
      </c>
      <c r="E146" s="8">
        <v>4</v>
      </c>
      <c r="F146" s="8">
        <v>9.5</v>
      </c>
      <c r="G146" s="8">
        <v>1.5</v>
      </c>
      <c r="I146" s="48" t="s">
        <v>207</v>
      </c>
      <c r="J146" s="46">
        <f>SUM(D146:G146)</f>
        <v>27</v>
      </c>
      <c r="K146" s="46">
        <f>SUM(D148:G148)</f>
        <v>8</v>
      </c>
      <c r="L146" s="53"/>
      <c r="M146" s="46">
        <f>J146*100/J148</f>
        <v>52.941176470588232</v>
      </c>
      <c r="N146" s="46">
        <f>K146*100/K148</f>
        <v>53.333333333333336</v>
      </c>
      <c r="O146" s="46">
        <f>K146*100/(K145+K146+K147+J151)</f>
        <v>13.675213675213675</v>
      </c>
    </row>
    <row r="147" spans="2:15">
      <c r="B147" s="2"/>
      <c r="C147" s="2" t="s">
        <v>66</v>
      </c>
      <c r="D147" s="8">
        <v>3.5</v>
      </c>
      <c r="E147" s="8">
        <v>2.5</v>
      </c>
      <c r="F147" s="8">
        <v>0</v>
      </c>
      <c r="G147" s="8">
        <v>0.5</v>
      </c>
      <c r="I147" s="48" t="s">
        <v>208</v>
      </c>
      <c r="J147" s="46">
        <f>SUM(D149:G149)</f>
        <v>3.5</v>
      </c>
      <c r="K147" s="46">
        <f>SUM(D150:G150)</f>
        <v>0.5</v>
      </c>
      <c r="L147" s="53"/>
      <c r="M147" s="46">
        <f>J147*100/J148</f>
        <v>6.8627450980392153</v>
      </c>
      <c r="N147" s="46">
        <f>K147*100/K148</f>
        <v>3.3333333333333335</v>
      </c>
      <c r="O147" s="46">
        <f>K147*100/(K145+K146+K147+J151)</f>
        <v>0.85470085470085466</v>
      </c>
    </row>
    <row r="148" spans="2:15">
      <c r="B148" s="2"/>
      <c r="C148" s="2" t="s">
        <v>71</v>
      </c>
      <c r="D148" s="8">
        <v>4</v>
      </c>
      <c r="E148" s="8">
        <v>3</v>
      </c>
      <c r="F148" s="8">
        <v>0.5</v>
      </c>
      <c r="G148" s="8">
        <v>0.5</v>
      </c>
      <c r="I148" s="48" t="s">
        <v>212</v>
      </c>
      <c r="J148" s="46">
        <f>SUM(J145:J147)</f>
        <v>51</v>
      </c>
      <c r="K148" s="46">
        <f>SUM(K145:K147)</f>
        <v>15</v>
      </c>
      <c r="L148" s="53"/>
      <c r="M148" s="53"/>
      <c r="N148" s="53"/>
      <c r="O148" s="46">
        <f>J151*100/(K145+K146+K147+J151)</f>
        <v>74.358974358974365</v>
      </c>
    </row>
    <row r="149" spans="2:15">
      <c r="B149" s="2"/>
      <c r="C149" s="2" t="s">
        <v>72</v>
      </c>
      <c r="D149" s="8">
        <v>1.5</v>
      </c>
      <c r="E149" s="8">
        <v>0</v>
      </c>
      <c r="F149" s="8">
        <v>0.5</v>
      </c>
      <c r="G149" s="8">
        <v>1.5</v>
      </c>
      <c r="I149" s="53"/>
      <c r="J149" s="53"/>
      <c r="K149" s="53"/>
      <c r="L149" s="53"/>
      <c r="M149" s="53"/>
      <c r="N149" s="53"/>
    </row>
    <row r="150" spans="2:15">
      <c r="B150" s="2"/>
      <c r="C150" s="2" t="s">
        <v>73</v>
      </c>
      <c r="D150" s="8">
        <v>0.5</v>
      </c>
      <c r="E150" s="8">
        <v>0</v>
      </c>
      <c r="F150" s="8">
        <v>0</v>
      </c>
      <c r="G150" s="8">
        <v>0</v>
      </c>
      <c r="I150" s="53"/>
      <c r="J150" s="53"/>
      <c r="K150" s="53"/>
      <c r="L150" s="53"/>
      <c r="M150" s="53"/>
      <c r="N150" s="53"/>
    </row>
    <row r="151" spans="2:15">
      <c r="B151" s="2"/>
      <c r="C151" s="2" t="s">
        <v>12</v>
      </c>
      <c r="D151" s="8">
        <v>15</v>
      </c>
      <c r="E151" s="8">
        <v>20.5</v>
      </c>
      <c r="F151" s="8">
        <v>4</v>
      </c>
      <c r="G151" s="8">
        <v>4</v>
      </c>
      <c r="I151" s="48" t="s">
        <v>221</v>
      </c>
      <c r="J151" s="46">
        <f>SUM(D151:G151)</f>
        <v>43.5</v>
      </c>
      <c r="K151" s="53"/>
      <c r="L151" s="53"/>
      <c r="M151" s="53"/>
      <c r="N151" s="53"/>
    </row>
    <row r="153" spans="2:15">
      <c r="B153" s="1"/>
      <c r="C153" s="1"/>
      <c r="D153" s="1" t="s">
        <v>0</v>
      </c>
      <c r="E153" s="1"/>
      <c r="F153" s="1" t="s">
        <v>1</v>
      </c>
      <c r="G153" s="1"/>
    </row>
    <row r="154" spans="2:15">
      <c r="B154" s="1" t="s">
        <v>13</v>
      </c>
      <c r="C154" s="1"/>
      <c r="D154" s="1" t="s">
        <v>3</v>
      </c>
      <c r="E154" s="1" t="s">
        <v>4</v>
      </c>
      <c r="F154" s="1" t="s">
        <v>3</v>
      </c>
      <c r="G154" s="1" t="s">
        <v>4</v>
      </c>
      <c r="I154" s="53"/>
      <c r="J154" s="47" t="s">
        <v>209</v>
      </c>
      <c r="K154" s="47" t="s">
        <v>12</v>
      </c>
      <c r="L154" s="53"/>
      <c r="M154" s="48" t="s">
        <v>210</v>
      </c>
      <c r="N154" s="48" t="s">
        <v>211</v>
      </c>
      <c r="O154" s="67" t="s">
        <v>222</v>
      </c>
    </row>
    <row r="155" spans="2:15">
      <c r="B155" s="33" t="s">
        <v>39</v>
      </c>
      <c r="C155" s="2" t="s">
        <v>64</v>
      </c>
      <c r="D155" s="8">
        <v>22.333333333333336</v>
      </c>
      <c r="E155" s="8">
        <v>12.333333333333334</v>
      </c>
      <c r="F155" s="8">
        <v>15.333333333333332</v>
      </c>
      <c r="G155" s="8">
        <v>7.3333333333333339</v>
      </c>
      <c r="I155" s="48" t="s">
        <v>206</v>
      </c>
      <c r="J155" s="46">
        <f>SUM(D155:G155)</f>
        <v>57.333333333333336</v>
      </c>
      <c r="K155" s="46">
        <f>SUM(D157:G157)</f>
        <v>5.333333333333333</v>
      </c>
      <c r="L155" s="53"/>
      <c r="M155" s="46">
        <f>J155*100/J158</f>
        <v>74.782608695652172</v>
      </c>
      <c r="N155" s="46">
        <f>K155*100/K158</f>
        <v>39.999999999999993</v>
      </c>
      <c r="O155" s="46">
        <f>K155*100/(K155+K157+K156+J161)</f>
        <v>12.307692307692307</v>
      </c>
    </row>
    <row r="156" spans="2:15">
      <c r="B156" s="2"/>
      <c r="C156" s="2" t="s">
        <v>70</v>
      </c>
      <c r="D156" s="8">
        <v>8</v>
      </c>
      <c r="E156" s="8">
        <v>0.33333333333333348</v>
      </c>
      <c r="F156" s="8">
        <v>4.6666666666666679</v>
      </c>
      <c r="G156" s="8">
        <v>0</v>
      </c>
      <c r="I156" s="48" t="s">
        <v>207</v>
      </c>
      <c r="J156" s="46">
        <f>SUM(D156:G156)</f>
        <v>13.000000000000002</v>
      </c>
      <c r="K156" s="46">
        <f>SUM(D158:G158)</f>
        <v>4.3333333333333339</v>
      </c>
      <c r="L156" s="53"/>
      <c r="M156" s="46">
        <f>J156*100/J158</f>
        <v>16.956521739130437</v>
      </c>
      <c r="N156" s="46">
        <f>K156*100/K158</f>
        <v>32.5</v>
      </c>
      <c r="O156" s="46">
        <f>K156*100/(K155+K156+K157+J161)</f>
        <v>10.000000000000002</v>
      </c>
    </row>
    <row r="157" spans="2:15">
      <c r="B157" s="2"/>
      <c r="C157" s="2" t="s">
        <v>66</v>
      </c>
      <c r="D157" s="8">
        <v>2.333333333333333</v>
      </c>
      <c r="E157" s="8">
        <v>2</v>
      </c>
      <c r="F157" s="8">
        <v>0.66666666666666663</v>
      </c>
      <c r="G157" s="8">
        <v>0.33333333333333331</v>
      </c>
      <c r="I157" s="48" t="s">
        <v>208</v>
      </c>
      <c r="J157" s="46">
        <f>SUM(D159:G159)</f>
        <v>6.3333333333333339</v>
      </c>
      <c r="K157" s="46">
        <f>SUM(D160:G160)</f>
        <v>3.6666666666666665</v>
      </c>
      <c r="L157" s="53"/>
      <c r="M157" s="46">
        <f>J157*100/J158</f>
        <v>8.2608695652173907</v>
      </c>
      <c r="N157" s="46">
        <f>K157*100/K158</f>
        <v>27.499999999999996</v>
      </c>
      <c r="O157" s="46">
        <f>K157*100/(K155+K156+K157+J161)</f>
        <v>8.4615384615384617</v>
      </c>
    </row>
    <row r="158" spans="2:15">
      <c r="B158" s="2"/>
      <c r="C158" s="2" t="s">
        <v>71</v>
      </c>
      <c r="D158" s="8">
        <v>1.666666666666667</v>
      </c>
      <c r="E158" s="8">
        <v>2</v>
      </c>
      <c r="F158" s="8">
        <v>0.66666666666666663</v>
      </c>
      <c r="G158" s="8">
        <v>0</v>
      </c>
      <c r="I158" s="48" t="s">
        <v>212</v>
      </c>
      <c r="J158" s="46">
        <f>SUM(J155:J157)</f>
        <v>76.666666666666671</v>
      </c>
      <c r="K158" s="46">
        <f>SUM(K155:K157)</f>
        <v>13.333333333333334</v>
      </c>
      <c r="L158" s="53"/>
      <c r="M158" s="53"/>
      <c r="N158" s="53"/>
      <c r="O158" s="46">
        <f>J161*100/(K155+K156+K157+J161)</f>
        <v>69.230769230769226</v>
      </c>
    </row>
    <row r="159" spans="2:15">
      <c r="B159" s="2"/>
      <c r="C159" s="2" t="s">
        <v>72</v>
      </c>
      <c r="D159" s="8">
        <v>4</v>
      </c>
      <c r="E159" s="8">
        <v>0.66666666666666663</v>
      </c>
      <c r="F159" s="8">
        <v>1.666666666666667</v>
      </c>
      <c r="G159" s="8">
        <v>0</v>
      </c>
      <c r="I159" s="53"/>
      <c r="J159" s="53"/>
      <c r="K159" s="53"/>
      <c r="L159" s="53"/>
      <c r="M159" s="53"/>
      <c r="N159" s="53"/>
    </row>
    <row r="160" spans="2:15">
      <c r="B160" s="2"/>
      <c r="C160" s="2" t="s">
        <v>73</v>
      </c>
      <c r="D160" s="8">
        <v>3</v>
      </c>
      <c r="E160" s="8">
        <v>0</v>
      </c>
      <c r="F160" s="8">
        <v>0.66666666666666663</v>
      </c>
      <c r="G160" s="8">
        <v>0</v>
      </c>
      <c r="I160" s="53"/>
      <c r="J160" s="53"/>
      <c r="K160" s="53"/>
      <c r="L160" s="53"/>
      <c r="M160" s="53"/>
      <c r="N160" s="53"/>
    </row>
    <row r="161" spans="2:15">
      <c r="B161" s="2"/>
      <c r="C161" s="2" t="s">
        <v>12</v>
      </c>
      <c r="D161" s="8">
        <v>12</v>
      </c>
      <c r="E161" s="8">
        <v>14.333333333333332</v>
      </c>
      <c r="F161" s="8">
        <v>1.3333333333333335</v>
      </c>
      <c r="G161" s="8">
        <v>2.333333333333333</v>
      </c>
      <c r="I161" s="48" t="s">
        <v>221</v>
      </c>
      <c r="J161" s="46">
        <f>SUM(D161:G161)</f>
        <v>29.999999999999996</v>
      </c>
      <c r="K161" s="53"/>
      <c r="L161" s="53"/>
      <c r="M161" s="53"/>
      <c r="N161" s="53"/>
    </row>
    <row r="163" spans="2:15">
      <c r="B163" s="1"/>
      <c r="C163" s="1"/>
      <c r="D163" s="1" t="s">
        <v>0</v>
      </c>
      <c r="E163" s="1"/>
      <c r="F163" s="1" t="s">
        <v>1</v>
      </c>
      <c r="G163" s="1"/>
    </row>
    <row r="164" spans="2:15">
      <c r="B164" s="1" t="s">
        <v>13</v>
      </c>
      <c r="C164" s="1"/>
      <c r="D164" s="1" t="s">
        <v>3</v>
      </c>
      <c r="E164" s="1" t="s">
        <v>4</v>
      </c>
      <c r="F164" s="1" t="s">
        <v>3</v>
      </c>
      <c r="G164" s="1" t="s">
        <v>4</v>
      </c>
      <c r="I164" s="53"/>
      <c r="J164" s="47" t="s">
        <v>209</v>
      </c>
      <c r="K164" s="47" t="s">
        <v>12</v>
      </c>
      <c r="L164" s="53"/>
      <c r="M164" s="48" t="s">
        <v>210</v>
      </c>
      <c r="N164" s="48" t="s">
        <v>211</v>
      </c>
      <c r="O164" s="67" t="s">
        <v>222</v>
      </c>
    </row>
    <row r="165" spans="2:15">
      <c r="B165" s="33" t="s">
        <v>40</v>
      </c>
      <c r="C165" s="2" t="s">
        <v>64</v>
      </c>
      <c r="D165" s="8">
        <v>26</v>
      </c>
      <c r="E165" s="8">
        <v>15.333333333333332</v>
      </c>
      <c r="F165" s="8">
        <v>9.3333333333333339</v>
      </c>
      <c r="G165" s="8">
        <v>5.333333333333333</v>
      </c>
      <c r="I165" s="48" t="s">
        <v>206</v>
      </c>
      <c r="J165" s="46">
        <f>SUM(D165:G165)</f>
        <v>56</v>
      </c>
      <c r="K165" s="46">
        <f>SUM(D167:G167)</f>
        <v>7.3333333333333339</v>
      </c>
      <c r="L165" s="53"/>
      <c r="M165" s="46">
        <f>J165*100/J168</f>
        <v>73.362445414847159</v>
      </c>
      <c r="N165" s="46">
        <f>K165*100/K168</f>
        <v>51.162790697674417</v>
      </c>
      <c r="O165" s="46">
        <f>K165*100/(K165+K167+K166+J171)</f>
        <v>16.417910447761194</v>
      </c>
    </row>
    <row r="166" spans="2:15">
      <c r="B166" s="2"/>
      <c r="C166" s="2" t="s">
        <v>70</v>
      </c>
      <c r="D166" s="8">
        <v>5.9999999999999991</v>
      </c>
      <c r="E166" s="8">
        <v>1.6666666666666661</v>
      </c>
      <c r="F166" s="8">
        <v>1.6666666666666665</v>
      </c>
      <c r="G166" s="8">
        <v>0.33333333333333337</v>
      </c>
      <c r="I166" s="48" t="s">
        <v>207</v>
      </c>
      <c r="J166" s="46">
        <f>SUM(D166:G166)</f>
        <v>9.6666666666666661</v>
      </c>
      <c r="K166" s="46">
        <f>SUM(D168:G168)</f>
        <v>4</v>
      </c>
      <c r="L166" s="53"/>
      <c r="M166" s="46">
        <f>J166*100/J168</f>
        <v>12.663755458515281</v>
      </c>
      <c r="N166" s="46">
        <f>K166*100/K168</f>
        <v>27.906976744186046</v>
      </c>
      <c r="O166" s="46">
        <f>K166*100/(K165+K166+K167+J171)</f>
        <v>8.9552238805970159</v>
      </c>
    </row>
    <row r="167" spans="2:15">
      <c r="B167" s="2"/>
      <c r="C167" s="2" t="s">
        <v>66</v>
      </c>
      <c r="D167" s="8">
        <v>4</v>
      </c>
      <c r="E167" s="8">
        <v>2.3333333333333335</v>
      </c>
      <c r="F167" s="8">
        <v>1</v>
      </c>
      <c r="G167" s="8">
        <v>0</v>
      </c>
      <c r="I167" s="48" t="s">
        <v>208</v>
      </c>
      <c r="J167" s="46">
        <f>SUM(D169:G169)</f>
        <v>10.666666666666668</v>
      </c>
      <c r="K167" s="46">
        <f>SUM(D170:G170)</f>
        <v>3</v>
      </c>
      <c r="L167" s="53"/>
      <c r="M167" s="46">
        <f>J167*100/J168</f>
        <v>13.973799126637553</v>
      </c>
      <c r="N167" s="46">
        <f>K167*100/K168</f>
        <v>20.930232558139533</v>
      </c>
      <c r="O167" s="46">
        <f>K167*100/(K165+K166+K167+J171)</f>
        <v>6.7164179104477615</v>
      </c>
    </row>
    <row r="168" spans="2:15">
      <c r="B168" s="2"/>
      <c r="C168" s="2" t="s">
        <v>71</v>
      </c>
      <c r="D168" s="8">
        <v>2.333333333333333</v>
      </c>
      <c r="E168" s="8">
        <v>1.3333333333333335</v>
      </c>
      <c r="F168" s="8">
        <v>0.33333333333333331</v>
      </c>
      <c r="G168" s="8">
        <v>0</v>
      </c>
      <c r="I168" s="48" t="s">
        <v>212</v>
      </c>
      <c r="J168" s="46">
        <f>SUM(J165:J167)</f>
        <v>76.333333333333343</v>
      </c>
      <c r="K168" s="46">
        <f>SUM(K165:K167)</f>
        <v>14.333333333333334</v>
      </c>
      <c r="L168" s="53"/>
      <c r="M168" s="53"/>
      <c r="N168" s="53"/>
      <c r="O168" s="46">
        <f>J171*100/(K165+K166+K167+J171)</f>
        <v>67.910447761194021</v>
      </c>
    </row>
    <row r="169" spans="2:15">
      <c r="B169" s="2"/>
      <c r="C169" s="2" t="s">
        <v>72</v>
      </c>
      <c r="D169" s="8">
        <v>7</v>
      </c>
      <c r="E169" s="8">
        <v>1.666666666666667</v>
      </c>
      <c r="F169" s="8">
        <v>1.6666666666666667</v>
      </c>
      <c r="G169" s="8">
        <v>0.33333333333333331</v>
      </c>
      <c r="I169" s="53"/>
      <c r="J169" s="53"/>
      <c r="K169" s="53"/>
      <c r="L169" s="53"/>
      <c r="M169" s="53"/>
      <c r="N169" s="53"/>
    </row>
    <row r="170" spans="2:15">
      <c r="B170" s="2"/>
      <c r="C170" s="2" t="s">
        <v>73</v>
      </c>
      <c r="D170" s="8">
        <v>2</v>
      </c>
      <c r="E170" s="8">
        <v>0.66666666666666663</v>
      </c>
      <c r="F170" s="8">
        <v>0</v>
      </c>
      <c r="G170" s="8">
        <v>0.33333333333333331</v>
      </c>
      <c r="I170" s="53"/>
      <c r="J170" s="53"/>
      <c r="K170" s="53"/>
      <c r="L170" s="53"/>
      <c r="M170" s="53"/>
      <c r="N170" s="53"/>
    </row>
    <row r="171" spans="2:15">
      <c r="B171" s="2"/>
      <c r="C171" s="2" t="s">
        <v>12</v>
      </c>
      <c r="D171" s="8">
        <v>11</v>
      </c>
      <c r="E171" s="8">
        <v>15.999999999999998</v>
      </c>
      <c r="F171" s="8">
        <v>2</v>
      </c>
      <c r="G171" s="8">
        <v>1.3333333333333335</v>
      </c>
      <c r="I171" s="48" t="s">
        <v>221</v>
      </c>
      <c r="J171" s="46">
        <f>SUM(D171:G171)</f>
        <v>30.333333333333332</v>
      </c>
      <c r="K171" s="53"/>
      <c r="L171" s="53"/>
      <c r="M171" s="53"/>
      <c r="N171" s="53"/>
    </row>
    <row r="173" spans="2:15">
      <c r="B173" s="1"/>
      <c r="C173" s="1"/>
      <c r="D173" s="1" t="s">
        <v>0</v>
      </c>
      <c r="E173" s="1"/>
      <c r="F173" s="1" t="s">
        <v>1</v>
      </c>
      <c r="G173" s="1"/>
    </row>
    <row r="174" spans="2:15">
      <c r="B174" s="1" t="s">
        <v>18</v>
      </c>
      <c r="C174" s="1"/>
      <c r="D174" s="1" t="s">
        <v>3</v>
      </c>
      <c r="E174" s="1" t="s">
        <v>4</v>
      </c>
      <c r="F174" s="1" t="s">
        <v>3</v>
      </c>
      <c r="G174" s="1" t="s">
        <v>4</v>
      </c>
      <c r="I174" s="53"/>
      <c r="J174" s="47" t="s">
        <v>209</v>
      </c>
      <c r="K174" s="47" t="s">
        <v>12</v>
      </c>
      <c r="L174" s="53"/>
      <c r="M174" s="48" t="s">
        <v>210</v>
      </c>
      <c r="N174" s="48" t="s">
        <v>211</v>
      </c>
      <c r="O174" s="67" t="s">
        <v>222</v>
      </c>
    </row>
    <row r="175" spans="2:15">
      <c r="B175" s="33" t="s">
        <v>19</v>
      </c>
      <c r="C175" s="2" t="s">
        <v>64</v>
      </c>
      <c r="D175" s="8">
        <v>11</v>
      </c>
      <c r="E175" s="8">
        <v>7.5</v>
      </c>
      <c r="F175" s="8">
        <v>3</v>
      </c>
      <c r="G175" s="8">
        <v>3</v>
      </c>
      <c r="I175" s="48" t="s">
        <v>206</v>
      </c>
      <c r="J175" s="46">
        <f>SUM(D175:G175)</f>
        <v>24.5</v>
      </c>
      <c r="K175" s="46">
        <f>SUM(D177:G177)</f>
        <v>12</v>
      </c>
      <c r="L175" s="53"/>
      <c r="M175" s="46">
        <f>J175*100/J178</f>
        <v>52.688172043010752</v>
      </c>
      <c r="N175" s="46">
        <f>K175*100/K178</f>
        <v>52.173913043478258</v>
      </c>
      <c r="O175" s="46">
        <f>K175*100/(K175+K177+K176+J181)</f>
        <v>18.75</v>
      </c>
    </row>
    <row r="176" spans="2:15">
      <c r="B176" s="2"/>
      <c r="C176" s="2" t="s">
        <v>70</v>
      </c>
      <c r="D176" s="8">
        <v>10.5</v>
      </c>
      <c r="E176" s="8">
        <v>5.5</v>
      </c>
      <c r="F176" s="8">
        <v>1.5</v>
      </c>
      <c r="G176" s="8">
        <v>1</v>
      </c>
      <c r="I176" s="48" t="s">
        <v>207</v>
      </c>
      <c r="J176" s="46">
        <f>SUM(D176:G176)</f>
        <v>18.5</v>
      </c>
      <c r="K176" s="46">
        <f>SUM(D178:G178)</f>
        <v>8</v>
      </c>
      <c r="L176" s="53"/>
      <c r="M176" s="46">
        <f>J176*100/J178</f>
        <v>39.784946236559136</v>
      </c>
      <c r="N176" s="46">
        <f>K176*100/K178</f>
        <v>34.782608695652172</v>
      </c>
      <c r="O176" s="46">
        <f>K176*100/(K175+K176+K177+J181)</f>
        <v>12.5</v>
      </c>
    </row>
    <row r="177" spans="2:15">
      <c r="B177" s="2"/>
      <c r="C177" s="2" t="s">
        <v>66</v>
      </c>
      <c r="D177" s="8">
        <v>5.5</v>
      </c>
      <c r="E177" s="8">
        <v>4.5</v>
      </c>
      <c r="F177" s="8">
        <v>1</v>
      </c>
      <c r="G177" s="8">
        <v>1</v>
      </c>
      <c r="I177" s="48" t="s">
        <v>208</v>
      </c>
      <c r="J177" s="46">
        <f>SUM(D179:G179)</f>
        <v>3.5</v>
      </c>
      <c r="K177" s="46">
        <f>SUM(D180:G180)</f>
        <v>3</v>
      </c>
      <c r="L177" s="53"/>
      <c r="M177" s="46">
        <f>J177*100/J178</f>
        <v>7.5268817204301079</v>
      </c>
      <c r="N177" s="46">
        <f>K177*100/K178</f>
        <v>13.043478260869565</v>
      </c>
      <c r="O177" s="46">
        <f>K177*100/(K175+K176+K177+J181)</f>
        <v>4.6875</v>
      </c>
    </row>
    <row r="178" spans="2:15">
      <c r="B178" s="2"/>
      <c r="C178" s="2" t="s">
        <v>71</v>
      </c>
      <c r="D178" s="8">
        <v>7</v>
      </c>
      <c r="E178" s="8">
        <v>1</v>
      </c>
      <c r="F178" s="8">
        <v>0</v>
      </c>
      <c r="G178" s="8">
        <v>0</v>
      </c>
      <c r="I178" s="48" t="s">
        <v>212</v>
      </c>
      <c r="J178" s="46">
        <f>SUM(J175:J177)</f>
        <v>46.5</v>
      </c>
      <c r="K178" s="46">
        <f>SUM(K175:K177)</f>
        <v>23</v>
      </c>
      <c r="L178" s="53"/>
      <c r="M178" s="53"/>
      <c r="N178" s="53"/>
      <c r="O178" s="46">
        <f>J181*100/(K175+K176+K177+J181)</f>
        <v>64.0625</v>
      </c>
    </row>
    <row r="179" spans="2:15">
      <c r="B179" s="2"/>
      <c r="C179" s="2" t="s">
        <v>72</v>
      </c>
      <c r="D179" s="8">
        <v>3</v>
      </c>
      <c r="E179" s="8">
        <v>0.5</v>
      </c>
      <c r="F179" s="8">
        <v>0</v>
      </c>
      <c r="G179" s="8">
        <v>0</v>
      </c>
      <c r="I179" s="53"/>
      <c r="J179" s="53"/>
      <c r="K179" s="53"/>
      <c r="L179" s="53"/>
      <c r="M179" s="53"/>
      <c r="N179" s="53"/>
    </row>
    <row r="180" spans="2:15">
      <c r="B180" s="2"/>
      <c r="C180" s="2" t="s">
        <v>73</v>
      </c>
      <c r="D180" s="8">
        <v>2</v>
      </c>
      <c r="E180" s="8">
        <v>1</v>
      </c>
      <c r="F180" s="8">
        <v>0</v>
      </c>
      <c r="G180" s="8">
        <v>0</v>
      </c>
      <c r="I180" s="53"/>
      <c r="J180" s="53"/>
      <c r="K180" s="53"/>
      <c r="L180" s="53"/>
      <c r="M180" s="53"/>
      <c r="N180" s="53"/>
    </row>
    <row r="181" spans="2:15">
      <c r="B181" s="2"/>
      <c r="C181" s="2" t="s">
        <v>12</v>
      </c>
      <c r="D181" s="8">
        <v>13.5</v>
      </c>
      <c r="E181" s="8">
        <v>20</v>
      </c>
      <c r="F181" s="8">
        <v>4</v>
      </c>
      <c r="G181" s="8">
        <v>3.5</v>
      </c>
      <c r="I181" s="48" t="s">
        <v>221</v>
      </c>
      <c r="J181" s="46">
        <f>SUM(D181:G181)</f>
        <v>41</v>
      </c>
      <c r="K181" s="53"/>
      <c r="L181" s="53"/>
      <c r="M181" s="53"/>
      <c r="N181" s="53"/>
    </row>
    <row r="183" spans="2:15">
      <c r="B183" s="1"/>
      <c r="C183" s="1"/>
      <c r="D183" s="1" t="s">
        <v>0</v>
      </c>
      <c r="E183" s="1"/>
      <c r="F183" s="1" t="s">
        <v>1</v>
      </c>
      <c r="G183" s="1"/>
    </row>
    <row r="184" spans="2:15">
      <c r="B184" s="1" t="s">
        <v>18</v>
      </c>
      <c r="C184" s="1"/>
      <c r="D184" s="1" t="s">
        <v>3</v>
      </c>
      <c r="E184" s="1" t="s">
        <v>4</v>
      </c>
      <c r="F184" s="1" t="s">
        <v>3</v>
      </c>
      <c r="G184" s="1" t="s">
        <v>4</v>
      </c>
      <c r="I184" s="53"/>
      <c r="J184" s="47" t="s">
        <v>209</v>
      </c>
      <c r="K184" s="47" t="s">
        <v>12</v>
      </c>
      <c r="L184" s="53"/>
      <c r="M184" s="48" t="s">
        <v>210</v>
      </c>
      <c r="N184" s="48" t="s">
        <v>211</v>
      </c>
      <c r="O184" s="67" t="s">
        <v>222</v>
      </c>
    </row>
    <row r="185" spans="2:15">
      <c r="B185" s="33" t="s">
        <v>20</v>
      </c>
      <c r="C185" s="2" t="s">
        <v>64</v>
      </c>
      <c r="D185" s="8">
        <v>23</v>
      </c>
      <c r="E185" s="8">
        <v>11</v>
      </c>
      <c r="F185" s="8">
        <v>11</v>
      </c>
      <c r="G185" s="8">
        <v>5</v>
      </c>
      <c r="I185" s="48" t="s">
        <v>206</v>
      </c>
      <c r="J185" s="46">
        <f>SUM(D185:G185)</f>
        <v>50</v>
      </c>
      <c r="K185" s="46">
        <f>SUM(D187:G187)</f>
        <v>18</v>
      </c>
      <c r="L185" s="53"/>
      <c r="M185" s="46">
        <f>J185*100/J188</f>
        <v>64.102564102564102</v>
      </c>
      <c r="N185" s="46">
        <f>K185*100/K188</f>
        <v>52.941176470588232</v>
      </c>
      <c r="O185" s="46">
        <f>K185*100/(K185+K187+K186+J191)</f>
        <v>26.865671641791046</v>
      </c>
    </row>
    <row r="186" spans="2:15">
      <c r="B186" s="2"/>
      <c r="C186" s="2" t="s">
        <v>70</v>
      </c>
      <c r="D186" s="8">
        <v>10</v>
      </c>
      <c r="E186" s="8">
        <v>2</v>
      </c>
      <c r="F186" s="8">
        <v>0</v>
      </c>
      <c r="G186" s="8">
        <v>0</v>
      </c>
      <c r="I186" s="48" t="s">
        <v>207</v>
      </c>
      <c r="J186" s="46">
        <f>SUM(D186:G186)</f>
        <v>12</v>
      </c>
      <c r="K186" s="46">
        <f>SUM(D188:G188)</f>
        <v>10</v>
      </c>
      <c r="L186" s="53"/>
      <c r="M186" s="46">
        <f>J186*100/J188</f>
        <v>15.384615384615385</v>
      </c>
      <c r="N186" s="46">
        <f>K186*100/K188</f>
        <v>29.411764705882351</v>
      </c>
      <c r="O186" s="46">
        <f>K186*100/(K185+K186+K187+J191)</f>
        <v>14.925373134328359</v>
      </c>
    </row>
    <row r="187" spans="2:15">
      <c r="B187" s="2"/>
      <c r="C187" s="2" t="s">
        <v>66</v>
      </c>
      <c r="D187" s="8">
        <v>11</v>
      </c>
      <c r="E187" s="8">
        <v>5</v>
      </c>
      <c r="F187" s="8">
        <v>2</v>
      </c>
      <c r="G187" s="8">
        <v>0</v>
      </c>
      <c r="I187" s="48" t="s">
        <v>208</v>
      </c>
      <c r="J187" s="46">
        <f>SUM(D189:G189)</f>
        <v>16</v>
      </c>
      <c r="K187" s="46">
        <f>SUM(D190:G190)</f>
        <v>6</v>
      </c>
      <c r="L187" s="53"/>
      <c r="M187" s="46">
        <f>J187*100/J188</f>
        <v>20.512820512820515</v>
      </c>
      <c r="N187" s="46">
        <f>K187*100/K188</f>
        <v>17.647058823529413</v>
      </c>
      <c r="O187" s="46">
        <f>K187*100/(K185+K186+K187+J191)</f>
        <v>8.9552238805970141</v>
      </c>
    </row>
    <row r="188" spans="2:15">
      <c r="B188" s="2"/>
      <c r="C188" s="2" t="s">
        <v>71</v>
      </c>
      <c r="D188" s="8">
        <v>6</v>
      </c>
      <c r="E188" s="8">
        <v>3</v>
      </c>
      <c r="F188" s="8">
        <v>1</v>
      </c>
      <c r="G188" s="8">
        <v>0</v>
      </c>
      <c r="I188" s="48" t="s">
        <v>212</v>
      </c>
      <c r="J188" s="46">
        <f>SUM(J185:J187)</f>
        <v>78</v>
      </c>
      <c r="K188" s="46">
        <f>SUM(K185:K187)</f>
        <v>34</v>
      </c>
      <c r="L188" s="53"/>
      <c r="M188" s="53"/>
      <c r="N188" s="53"/>
      <c r="O188" s="46">
        <f>J191*100/(K185+K186+K187+J191)</f>
        <v>49.253731343283583</v>
      </c>
    </row>
    <row r="189" spans="2:15">
      <c r="B189" s="2"/>
      <c r="C189" s="2" t="s">
        <v>72</v>
      </c>
      <c r="D189" s="8">
        <v>7</v>
      </c>
      <c r="E189" s="8">
        <v>1</v>
      </c>
      <c r="F189" s="8">
        <v>7</v>
      </c>
      <c r="G189" s="8">
        <v>1</v>
      </c>
      <c r="I189" s="53"/>
      <c r="J189" s="53"/>
      <c r="K189" s="53"/>
      <c r="L189" s="53"/>
      <c r="M189" s="53"/>
      <c r="N189" s="53"/>
    </row>
    <row r="190" spans="2:15">
      <c r="B190" s="2"/>
      <c r="C190" s="2" t="s">
        <v>73</v>
      </c>
      <c r="D190" s="8">
        <v>5</v>
      </c>
      <c r="E190" s="8">
        <v>1</v>
      </c>
      <c r="F190" s="8">
        <v>0</v>
      </c>
      <c r="G190" s="8">
        <v>0</v>
      </c>
      <c r="I190" s="53"/>
      <c r="J190" s="53"/>
      <c r="K190" s="53"/>
      <c r="L190" s="53"/>
      <c r="M190" s="53"/>
      <c r="N190" s="53"/>
    </row>
    <row r="191" spans="2:15">
      <c r="B191" s="2"/>
      <c r="C191" s="2" t="s">
        <v>12</v>
      </c>
      <c r="D191" s="8">
        <v>10</v>
      </c>
      <c r="E191" s="8">
        <v>19</v>
      </c>
      <c r="F191" s="8">
        <v>0</v>
      </c>
      <c r="G191" s="8">
        <v>4</v>
      </c>
      <c r="I191" s="48" t="s">
        <v>221</v>
      </c>
      <c r="J191" s="46">
        <f>SUM(D191:G191)</f>
        <v>33</v>
      </c>
      <c r="K191" s="53"/>
      <c r="L191" s="53"/>
      <c r="M191" s="53"/>
      <c r="N191" s="53"/>
    </row>
    <row r="193" spans="2:15">
      <c r="B193" s="1"/>
      <c r="C193" s="1"/>
      <c r="D193" s="1" t="s">
        <v>0</v>
      </c>
      <c r="E193" s="1"/>
      <c r="F193" s="1" t="s">
        <v>1</v>
      </c>
      <c r="G193" s="1"/>
    </row>
    <row r="194" spans="2:15">
      <c r="B194" s="1" t="s">
        <v>18</v>
      </c>
      <c r="C194" s="1"/>
      <c r="D194" s="1" t="s">
        <v>3</v>
      </c>
      <c r="E194" s="1" t="s">
        <v>4</v>
      </c>
      <c r="F194" s="1" t="s">
        <v>3</v>
      </c>
      <c r="G194" s="1" t="s">
        <v>4</v>
      </c>
      <c r="I194" s="53"/>
      <c r="J194" s="47" t="s">
        <v>209</v>
      </c>
      <c r="K194" s="47" t="s">
        <v>12</v>
      </c>
      <c r="L194" s="53"/>
      <c r="M194" s="48" t="s">
        <v>210</v>
      </c>
      <c r="N194" s="48" t="s">
        <v>211</v>
      </c>
      <c r="O194" s="67" t="s">
        <v>222</v>
      </c>
    </row>
    <row r="195" spans="2:15">
      <c r="B195" s="33" t="s">
        <v>24</v>
      </c>
      <c r="C195" s="2" t="s">
        <v>64</v>
      </c>
      <c r="D195" s="8">
        <v>29</v>
      </c>
      <c r="E195" s="8">
        <v>17</v>
      </c>
      <c r="F195" s="8">
        <v>16</v>
      </c>
      <c r="G195" s="8">
        <v>12</v>
      </c>
      <c r="I195" s="48" t="s">
        <v>206</v>
      </c>
      <c r="J195" s="46">
        <f>SUM(D195:G195)</f>
        <v>74</v>
      </c>
      <c r="K195" s="46">
        <f>SUM(D197:G197)</f>
        <v>14</v>
      </c>
      <c r="L195" s="53"/>
      <c r="M195" s="46">
        <f>J195*100/J198</f>
        <v>94.871794871794876</v>
      </c>
      <c r="N195" s="46">
        <f>K195*100/K198</f>
        <v>82.352941176470594</v>
      </c>
      <c r="O195" s="46">
        <f>K195*100/(K195+K197+K196+J201)</f>
        <v>34.567901234567898</v>
      </c>
    </row>
    <row r="196" spans="2:15">
      <c r="B196" s="2"/>
      <c r="C196" s="2" t="s">
        <v>70</v>
      </c>
      <c r="D196" s="8">
        <v>2.5</v>
      </c>
      <c r="E196" s="8">
        <v>0.5</v>
      </c>
      <c r="F196" s="8">
        <v>0</v>
      </c>
      <c r="G196" s="8">
        <v>0.5</v>
      </c>
      <c r="I196" s="48" t="s">
        <v>207</v>
      </c>
      <c r="J196" s="46">
        <f>SUM(D196:G196)</f>
        <v>3.5</v>
      </c>
      <c r="K196" s="46">
        <f>SUM(D198:G198)</f>
        <v>1.5</v>
      </c>
      <c r="L196" s="53"/>
      <c r="M196" s="46">
        <f>J196*100/J198</f>
        <v>4.4871794871794872</v>
      </c>
      <c r="N196" s="46">
        <f>K196*100/K198</f>
        <v>8.8235294117647065</v>
      </c>
      <c r="O196" s="46">
        <f>K196*100/(K195+K196+K197+J201)</f>
        <v>3.7037037037037037</v>
      </c>
    </row>
    <row r="197" spans="2:15">
      <c r="B197" s="2"/>
      <c r="C197" s="2" t="s">
        <v>66</v>
      </c>
      <c r="D197" s="8">
        <v>5.5</v>
      </c>
      <c r="E197" s="8">
        <v>6</v>
      </c>
      <c r="F197" s="8">
        <v>1.5</v>
      </c>
      <c r="G197" s="8">
        <v>1</v>
      </c>
      <c r="I197" s="48" t="s">
        <v>208</v>
      </c>
      <c r="J197" s="46">
        <f>SUM(D199:G199)</f>
        <v>0.5</v>
      </c>
      <c r="K197" s="46">
        <f>SUM(D200:G200)</f>
        <v>1.5</v>
      </c>
      <c r="L197" s="53"/>
      <c r="M197" s="46">
        <f>J197*100/J198</f>
        <v>0.64102564102564108</v>
      </c>
      <c r="N197" s="46">
        <f>K197*100/K198</f>
        <v>8.8235294117647065</v>
      </c>
      <c r="O197" s="46">
        <f>K197*100/(K195+K196+K197+J201)</f>
        <v>3.7037037037037037</v>
      </c>
    </row>
    <row r="198" spans="2:15">
      <c r="B198" s="2"/>
      <c r="C198" s="2" t="s">
        <v>71</v>
      </c>
      <c r="D198" s="8">
        <v>1</v>
      </c>
      <c r="E198" s="8">
        <v>0</v>
      </c>
      <c r="F198" s="8">
        <v>0</v>
      </c>
      <c r="G198" s="8">
        <v>0.5</v>
      </c>
      <c r="I198" s="48" t="s">
        <v>212</v>
      </c>
      <c r="J198" s="46">
        <f>SUM(J195:J197)</f>
        <v>78</v>
      </c>
      <c r="K198" s="46">
        <f>SUM(K195:K197)</f>
        <v>17</v>
      </c>
      <c r="L198" s="53"/>
      <c r="M198" s="53"/>
      <c r="N198" s="53"/>
      <c r="O198" s="46">
        <f>J201*100/(K195+K196+K197+J201)</f>
        <v>58.02469135802469</v>
      </c>
    </row>
    <row r="199" spans="2:15">
      <c r="B199" s="2"/>
      <c r="C199" s="2" t="s">
        <v>72</v>
      </c>
      <c r="D199" s="8">
        <v>0.5</v>
      </c>
      <c r="E199" s="8">
        <v>0</v>
      </c>
      <c r="F199" s="8">
        <v>0</v>
      </c>
      <c r="G199" s="8">
        <v>0</v>
      </c>
      <c r="I199" s="53"/>
      <c r="J199" s="53"/>
      <c r="K199" s="53"/>
      <c r="L199" s="53"/>
      <c r="M199" s="53"/>
      <c r="N199" s="53"/>
    </row>
    <row r="200" spans="2:15">
      <c r="B200" s="2"/>
      <c r="C200" s="2" t="s">
        <v>73</v>
      </c>
      <c r="D200" s="8">
        <v>1</v>
      </c>
      <c r="E200" s="8">
        <v>0</v>
      </c>
      <c r="F200" s="8">
        <v>0</v>
      </c>
      <c r="G200" s="8">
        <v>0.5</v>
      </c>
      <c r="I200" s="53"/>
      <c r="J200" s="53"/>
      <c r="K200" s="53"/>
      <c r="L200" s="53"/>
      <c r="M200" s="53"/>
      <c r="N200" s="53"/>
    </row>
    <row r="201" spans="2:15">
      <c r="B201" s="2"/>
      <c r="C201" s="2" t="s">
        <v>12</v>
      </c>
      <c r="D201" s="8">
        <v>6.5</v>
      </c>
      <c r="E201" s="8">
        <v>14.5</v>
      </c>
      <c r="F201" s="8">
        <v>1</v>
      </c>
      <c r="G201" s="8">
        <v>1.5</v>
      </c>
      <c r="I201" s="48" t="s">
        <v>221</v>
      </c>
      <c r="J201" s="46">
        <f>SUM(D201:G201)</f>
        <v>23.5</v>
      </c>
      <c r="K201" s="53"/>
      <c r="L201" s="53"/>
      <c r="M201" s="53"/>
      <c r="N201" s="53"/>
    </row>
    <row r="203" spans="2:15">
      <c r="B203" s="1"/>
      <c r="C203" s="1"/>
      <c r="D203" s="1" t="s">
        <v>0</v>
      </c>
      <c r="E203" s="1"/>
      <c r="F203" s="1" t="s">
        <v>1</v>
      </c>
      <c r="G203" s="1"/>
    </row>
    <row r="204" spans="2:15">
      <c r="B204" s="1" t="s">
        <v>18</v>
      </c>
      <c r="C204" s="1"/>
      <c r="D204" s="1" t="s">
        <v>3</v>
      </c>
      <c r="E204" s="1" t="s">
        <v>4</v>
      </c>
      <c r="F204" s="1" t="s">
        <v>3</v>
      </c>
      <c r="G204" s="1" t="s">
        <v>4</v>
      </c>
      <c r="I204" s="53"/>
      <c r="J204" s="47" t="s">
        <v>209</v>
      </c>
      <c r="K204" s="47" t="s">
        <v>12</v>
      </c>
      <c r="L204" s="53"/>
      <c r="M204" s="48" t="s">
        <v>210</v>
      </c>
      <c r="N204" s="48" t="s">
        <v>211</v>
      </c>
      <c r="O204" s="67" t="s">
        <v>222</v>
      </c>
    </row>
    <row r="205" spans="2:15">
      <c r="B205" s="33" t="s">
        <v>34</v>
      </c>
      <c r="C205" s="2" t="s">
        <v>64</v>
      </c>
      <c r="D205" s="8">
        <v>23</v>
      </c>
      <c r="E205" s="8">
        <v>8.5</v>
      </c>
      <c r="F205" s="8">
        <v>14</v>
      </c>
      <c r="G205" s="8">
        <v>9</v>
      </c>
      <c r="I205" s="48" t="s">
        <v>206</v>
      </c>
      <c r="J205" s="46">
        <f>SUM(D205:G205)</f>
        <v>54.5</v>
      </c>
      <c r="K205" s="46">
        <f>SUM(D207:G207)</f>
        <v>7.5</v>
      </c>
      <c r="L205" s="53"/>
      <c r="M205" s="46">
        <f>J205*100/J208</f>
        <v>75.694444444444443</v>
      </c>
      <c r="N205" s="46">
        <f>K205*100/K208</f>
        <v>83.333333333333329</v>
      </c>
      <c r="O205" s="46">
        <f>K205*100/(K205+K207+K206+J211)</f>
        <v>20.833333333333332</v>
      </c>
    </row>
    <row r="206" spans="2:15">
      <c r="B206" s="2"/>
      <c r="C206" s="2" t="s">
        <v>70</v>
      </c>
      <c r="D206" s="8">
        <v>7.5</v>
      </c>
      <c r="E206" s="8">
        <v>1.5</v>
      </c>
      <c r="F206" s="8">
        <v>2</v>
      </c>
      <c r="G206" s="8">
        <v>0.5</v>
      </c>
      <c r="I206" s="48" t="s">
        <v>207</v>
      </c>
      <c r="J206" s="46">
        <f>SUM(D206:G206)</f>
        <v>11.5</v>
      </c>
      <c r="K206" s="46">
        <f>SUM(D208:G208)</f>
        <v>0</v>
      </c>
      <c r="L206" s="53"/>
      <c r="M206" s="46">
        <f>J206*100/J208</f>
        <v>15.972222222222221</v>
      </c>
      <c r="N206" s="46">
        <f>K206*100/K208</f>
        <v>0</v>
      </c>
      <c r="O206" s="46">
        <f>K206*100/(K205+K206+K207+J211)</f>
        <v>0</v>
      </c>
    </row>
    <row r="207" spans="2:15">
      <c r="B207" s="2"/>
      <c r="C207" s="2" t="s">
        <v>66</v>
      </c>
      <c r="D207" s="8">
        <v>5.5</v>
      </c>
      <c r="E207" s="8">
        <v>2</v>
      </c>
      <c r="F207" s="8">
        <v>0</v>
      </c>
      <c r="G207" s="8">
        <v>0</v>
      </c>
      <c r="I207" s="48" t="s">
        <v>208</v>
      </c>
      <c r="J207" s="46">
        <f>SUM(D209:G209)</f>
        <v>6</v>
      </c>
      <c r="K207" s="46">
        <f>SUM(D210:G210)</f>
        <v>1.5</v>
      </c>
      <c r="L207" s="53"/>
      <c r="M207" s="46">
        <f>J207*100/J208</f>
        <v>8.3333333333333339</v>
      </c>
      <c r="N207" s="46">
        <f>K207*100/K208</f>
        <v>16.666666666666668</v>
      </c>
      <c r="O207" s="46">
        <f>K207*100/(K205+K206+K207+J211)</f>
        <v>4.166666666666667</v>
      </c>
    </row>
    <row r="208" spans="2:15">
      <c r="B208" s="2"/>
      <c r="C208" s="2" t="s">
        <v>71</v>
      </c>
      <c r="D208" s="8">
        <v>0</v>
      </c>
      <c r="E208" s="8">
        <v>0</v>
      </c>
      <c r="F208" s="8">
        <v>0</v>
      </c>
      <c r="G208" s="8">
        <v>0</v>
      </c>
      <c r="I208" s="48" t="s">
        <v>212</v>
      </c>
      <c r="J208" s="46">
        <f>SUM(J205:J207)</f>
        <v>72</v>
      </c>
      <c r="K208" s="46">
        <f>SUM(K205:K207)</f>
        <v>9</v>
      </c>
      <c r="L208" s="53"/>
      <c r="M208" s="53"/>
      <c r="N208" s="53"/>
      <c r="O208" s="46">
        <f>J211*100/(K205+K206+K207+J211)</f>
        <v>75</v>
      </c>
    </row>
    <row r="209" spans="2:15">
      <c r="B209" s="2"/>
      <c r="C209" s="2" t="s">
        <v>72</v>
      </c>
      <c r="D209" s="8">
        <v>4</v>
      </c>
      <c r="E209" s="8">
        <v>1.5</v>
      </c>
      <c r="F209" s="8">
        <v>0.5</v>
      </c>
      <c r="G209" s="8">
        <v>0</v>
      </c>
      <c r="I209" s="53"/>
      <c r="J209" s="53"/>
      <c r="K209" s="53"/>
      <c r="L209" s="53"/>
      <c r="M209" s="53"/>
      <c r="N209" s="53"/>
    </row>
    <row r="210" spans="2:15">
      <c r="B210" s="2"/>
      <c r="C210" s="2" t="s">
        <v>73</v>
      </c>
      <c r="D210" s="8">
        <v>1.5</v>
      </c>
      <c r="E210" s="8">
        <v>0</v>
      </c>
      <c r="F210" s="8">
        <v>0</v>
      </c>
      <c r="G210" s="8">
        <v>0</v>
      </c>
      <c r="I210" s="53"/>
      <c r="J210" s="53"/>
      <c r="K210" s="53"/>
      <c r="L210" s="53"/>
      <c r="M210" s="53"/>
      <c r="N210" s="53"/>
    </row>
    <row r="211" spans="2:15">
      <c r="B211" s="2"/>
      <c r="C211" s="2" t="s">
        <v>12</v>
      </c>
      <c r="D211" s="8">
        <v>12</v>
      </c>
      <c r="E211" s="8">
        <v>13.5</v>
      </c>
      <c r="F211" s="8">
        <v>1</v>
      </c>
      <c r="G211" s="8">
        <v>0.5</v>
      </c>
      <c r="I211" s="48" t="s">
        <v>221</v>
      </c>
      <c r="J211" s="46">
        <f>SUM(D211:G211)</f>
        <v>27</v>
      </c>
      <c r="K211" s="53"/>
      <c r="L211" s="53"/>
      <c r="M211" s="53"/>
      <c r="N211" s="53"/>
    </row>
    <row r="213" spans="2:15">
      <c r="B213" s="1"/>
      <c r="C213" s="1"/>
      <c r="D213" s="1" t="s">
        <v>0</v>
      </c>
      <c r="E213" s="1"/>
      <c r="F213" s="1" t="s">
        <v>1</v>
      </c>
      <c r="G213" s="1"/>
    </row>
    <row r="214" spans="2:15">
      <c r="B214" s="1" t="s">
        <v>18</v>
      </c>
      <c r="C214" s="1"/>
      <c r="D214" s="1" t="s">
        <v>3</v>
      </c>
      <c r="E214" s="1" t="s">
        <v>4</v>
      </c>
      <c r="F214" s="1" t="s">
        <v>3</v>
      </c>
      <c r="G214" s="1" t="s">
        <v>4</v>
      </c>
      <c r="I214" s="53"/>
      <c r="J214" s="47" t="s">
        <v>209</v>
      </c>
      <c r="K214" s="47" t="s">
        <v>12</v>
      </c>
      <c r="L214" s="53"/>
      <c r="M214" s="48" t="s">
        <v>210</v>
      </c>
      <c r="N214" s="48" t="s">
        <v>211</v>
      </c>
      <c r="O214" s="67" t="s">
        <v>222</v>
      </c>
    </row>
    <row r="215" spans="2:15">
      <c r="B215" s="9" t="s">
        <v>35</v>
      </c>
      <c r="C215" s="2" t="s">
        <v>64</v>
      </c>
      <c r="D215" s="8">
        <v>8.3333333333333321</v>
      </c>
      <c r="E215" s="8">
        <v>8.3333333333333339</v>
      </c>
      <c r="F215" s="8">
        <v>8</v>
      </c>
      <c r="G215" s="8">
        <v>3</v>
      </c>
      <c r="I215" s="48" t="s">
        <v>206</v>
      </c>
      <c r="J215" s="46">
        <f>SUM(D215:G215)</f>
        <v>27.666666666666664</v>
      </c>
      <c r="K215" s="46">
        <f>SUM(D217:G217)</f>
        <v>7.6666666666666661</v>
      </c>
      <c r="L215" s="53"/>
      <c r="M215" s="46">
        <f>J215*100/J218</f>
        <v>68.032786885245898</v>
      </c>
      <c r="N215" s="46">
        <f>K215*100/K218</f>
        <v>60.526315789473685</v>
      </c>
      <c r="O215" s="46">
        <f>K215*100/(K215+K217+K216+J221)</f>
        <v>17.037037037037035</v>
      </c>
    </row>
    <row r="216" spans="2:15">
      <c r="B216" s="2"/>
      <c r="C216" s="2" t="s">
        <v>70</v>
      </c>
      <c r="D216" s="8">
        <v>7.333333333333333</v>
      </c>
      <c r="E216" s="8">
        <v>1.666666666666667</v>
      </c>
      <c r="F216" s="8">
        <v>3</v>
      </c>
      <c r="G216" s="8">
        <v>0.66666666666666663</v>
      </c>
      <c r="I216" s="48" t="s">
        <v>207</v>
      </c>
      <c r="J216" s="46">
        <f>SUM(D216:G216)</f>
        <v>12.666666666666666</v>
      </c>
      <c r="K216" s="46">
        <f>SUM(D218:G218)</f>
        <v>4.333333333333333</v>
      </c>
      <c r="L216" s="53"/>
      <c r="M216" s="46">
        <f>J216*100/J218</f>
        <v>31.147540983606554</v>
      </c>
      <c r="N216" s="46">
        <f>K216*100/K218</f>
        <v>34.210526315789473</v>
      </c>
      <c r="O216" s="46">
        <f>K216*100/(K215+K216+K217+J221)</f>
        <v>9.6296296296296298</v>
      </c>
    </row>
    <row r="217" spans="2:15">
      <c r="B217" s="2"/>
      <c r="C217" s="2" t="s">
        <v>66</v>
      </c>
      <c r="D217" s="8">
        <v>3.6666666666666665</v>
      </c>
      <c r="E217" s="8">
        <v>3.6666666666666665</v>
      </c>
      <c r="F217" s="8">
        <v>0</v>
      </c>
      <c r="G217" s="8">
        <v>0.33333333333333331</v>
      </c>
      <c r="I217" s="48" t="s">
        <v>208</v>
      </c>
      <c r="J217" s="46">
        <f>SUM(D219:G219)</f>
        <v>0.33333333333333331</v>
      </c>
      <c r="K217" s="46">
        <f>SUM(D220:G220)</f>
        <v>0.66666666666666663</v>
      </c>
      <c r="L217" s="53"/>
      <c r="M217" s="46">
        <f>J217*100/J218</f>
        <v>0.81967213114754089</v>
      </c>
      <c r="N217" s="46">
        <f>K217*100/K218</f>
        <v>5.2631578947368416</v>
      </c>
      <c r="O217" s="46">
        <f>K217*100/(K215+K216+K217+J221)</f>
        <v>1.4814814814814812</v>
      </c>
    </row>
    <row r="218" spans="2:15">
      <c r="B218" s="2"/>
      <c r="C218" s="2" t="s">
        <v>71</v>
      </c>
      <c r="D218" s="8">
        <v>3.6666666666666665</v>
      </c>
      <c r="E218" s="8">
        <v>0.66666666666666663</v>
      </c>
      <c r="F218" s="8">
        <v>0</v>
      </c>
      <c r="G218" s="8">
        <v>0</v>
      </c>
      <c r="I218" s="48" t="s">
        <v>212</v>
      </c>
      <c r="J218" s="46">
        <f>SUM(J215:J217)</f>
        <v>40.666666666666664</v>
      </c>
      <c r="K218" s="46">
        <f>SUM(K215:K217)</f>
        <v>12.666666666666666</v>
      </c>
      <c r="L218" s="53"/>
      <c r="M218" s="53"/>
      <c r="N218" s="53"/>
      <c r="O218" s="46">
        <f>J221*100/(K215+K216+K217+J221)</f>
        <v>71.851851851851862</v>
      </c>
    </row>
    <row r="219" spans="2:15">
      <c r="B219" s="2"/>
      <c r="C219" s="2" t="s">
        <v>72</v>
      </c>
      <c r="D219" s="8">
        <v>0.33333333333333331</v>
      </c>
      <c r="E219" s="8">
        <v>0</v>
      </c>
      <c r="F219" s="8">
        <v>0</v>
      </c>
      <c r="G219" s="8">
        <v>0</v>
      </c>
      <c r="I219" s="53"/>
      <c r="J219" s="53"/>
      <c r="K219" s="53"/>
      <c r="L219" s="53"/>
      <c r="M219" s="53"/>
      <c r="N219" s="53"/>
    </row>
    <row r="220" spans="2:15">
      <c r="B220" s="2"/>
      <c r="C220" s="2" t="s">
        <v>73</v>
      </c>
      <c r="D220" s="8">
        <v>0.33333333333333331</v>
      </c>
      <c r="E220" s="8">
        <v>0</v>
      </c>
      <c r="F220" s="8">
        <v>0.33333333333333331</v>
      </c>
      <c r="G220" s="8">
        <v>0</v>
      </c>
      <c r="I220" s="53"/>
      <c r="J220" s="53"/>
      <c r="K220" s="53"/>
      <c r="L220" s="53"/>
      <c r="M220" s="53"/>
      <c r="N220" s="53"/>
    </row>
    <row r="221" spans="2:15">
      <c r="B221" s="2"/>
      <c r="C221" s="2" t="s">
        <v>12</v>
      </c>
      <c r="D221" s="8">
        <v>12.000000000000002</v>
      </c>
      <c r="E221" s="8">
        <v>15.333333333333334</v>
      </c>
      <c r="F221" s="8">
        <v>2.6666666666666665</v>
      </c>
      <c r="G221" s="8">
        <v>2.333333333333333</v>
      </c>
      <c r="I221" s="48" t="s">
        <v>221</v>
      </c>
      <c r="J221" s="46">
        <f>SUM(D221:G221)</f>
        <v>32.333333333333336</v>
      </c>
      <c r="K221" s="53"/>
      <c r="L221" s="53"/>
      <c r="M221" s="53"/>
      <c r="N221" s="53"/>
    </row>
    <row r="223" spans="2:15">
      <c r="B223" s="1"/>
      <c r="C223" s="1"/>
      <c r="D223" s="1" t="s">
        <v>0</v>
      </c>
      <c r="E223" s="1"/>
      <c r="F223" s="1" t="s">
        <v>1</v>
      </c>
      <c r="G223" s="1"/>
    </row>
    <row r="224" spans="2:15">
      <c r="B224" s="1" t="s">
        <v>18</v>
      </c>
      <c r="C224" s="1"/>
      <c r="D224" s="1" t="s">
        <v>3</v>
      </c>
      <c r="E224" s="1" t="s">
        <v>4</v>
      </c>
      <c r="F224" s="1" t="s">
        <v>3</v>
      </c>
      <c r="G224" s="1" t="s">
        <v>4</v>
      </c>
      <c r="I224" s="53"/>
      <c r="J224" s="47" t="s">
        <v>209</v>
      </c>
      <c r="K224" s="47" t="s">
        <v>12</v>
      </c>
      <c r="L224" s="53"/>
      <c r="M224" s="48" t="s">
        <v>210</v>
      </c>
      <c r="N224" s="48" t="s">
        <v>211</v>
      </c>
      <c r="O224" s="67" t="s">
        <v>222</v>
      </c>
    </row>
    <row r="225" spans="2:15">
      <c r="B225" s="9" t="s">
        <v>42</v>
      </c>
      <c r="C225" s="2" t="s">
        <v>64</v>
      </c>
      <c r="D225" s="8">
        <v>25</v>
      </c>
      <c r="E225" s="8">
        <v>31</v>
      </c>
      <c r="F225" s="8">
        <v>12.5</v>
      </c>
      <c r="G225" s="8">
        <v>16.5</v>
      </c>
      <c r="I225" s="48" t="s">
        <v>206</v>
      </c>
      <c r="J225" s="46">
        <f>SUM(D225:G225)</f>
        <v>85</v>
      </c>
      <c r="K225" s="46">
        <f>SUM(D227:G227)</f>
        <v>7</v>
      </c>
      <c r="L225" s="53"/>
      <c r="M225" s="46">
        <f>J225*100/J228</f>
        <v>74.889867841409696</v>
      </c>
      <c r="N225" s="46">
        <f>K225*100/K228</f>
        <v>43.75</v>
      </c>
      <c r="O225" s="46">
        <f>K225*100/(K225+K227+K226+J231)</f>
        <v>12.962962962962964</v>
      </c>
    </row>
    <row r="226" spans="2:15">
      <c r="B226" s="2"/>
      <c r="C226" s="2" t="s">
        <v>70</v>
      </c>
      <c r="D226" s="8">
        <v>12</v>
      </c>
      <c r="E226" s="8">
        <v>6</v>
      </c>
      <c r="F226" s="8">
        <v>2.5</v>
      </c>
      <c r="G226" s="8">
        <v>2</v>
      </c>
      <c r="I226" s="48" t="s">
        <v>207</v>
      </c>
      <c r="J226" s="46">
        <f>SUM(D226:G226)</f>
        <v>22.5</v>
      </c>
      <c r="K226" s="46">
        <f>SUM(D228:G228)</f>
        <v>7.5</v>
      </c>
      <c r="L226" s="53"/>
      <c r="M226" s="46">
        <f>J226*100/J228</f>
        <v>19.823788546255507</v>
      </c>
      <c r="N226" s="46">
        <f>K226*100/K228</f>
        <v>46.875</v>
      </c>
      <c r="O226" s="46">
        <f>K226*100/(K225+K226+K227+J231)</f>
        <v>13.888888888888889</v>
      </c>
    </row>
    <row r="227" spans="2:15">
      <c r="B227" s="2"/>
      <c r="C227" s="2" t="s">
        <v>66</v>
      </c>
      <c r="D227" s="8">
        <v>3.5</v>
      </c>
      <c r="E227" s="8">
        <v>3</v>
      </c>
      <c r="F227" s="8">
        <v>0.5</v>
      </c>
      <c r="G227" s="8">
        <v>0</v>
      </c>
      <c r="I227" s="48" t="s">
        <v>208</v>
      </c>
      <c r="J227" s="46">
        <f>SUM(D229:G229)</f>
        <v>6</v>
      </c>
      <c r="K227" s="46">
        <f>SUM(D230:G230)</f>
        <v>1.5</v>
      </c>
      <c r="L227" s="53"/>
      <c r="M227" s="46">
        <f>J227*100/J228</f>
        <v>5.286343612334802</v>
      </c>
      <c r="N227" s="46">
        <f>K227*100/K228</f>
        <v>9.375</v>
      </c>
      <c r="O227" s="46">
        <f>K227*100/(K225+K226+K227+J231)</f>
        <v>2.7777777777777777</v>
      </c>
    </row>
    <row r="228" spans="2:15">
      <c r="B228" s="2"/>
      <c r="C228" s="2" t="s">
        <v>71</v>
      </c>
      <c r="D228" s="8">
        <v>4</v>
      </c>
      <c r="E228" s="8">
        <v>3.5</v>
      </c>
      <c r="F228" s="8">
        <v>0</v>
      </c>
      <c r="G228" s="8">
        <v>0</v>
      </c>
      <c r="I228" s="48" t="s">
        <v>212</v>
      </c>
      <c r="J228" s="46">
        <f>SUM(J225:J227)</f>
        <v>113.5</v>
      </c>
      <c r="K228" s="46">
        <f>SUM(K225:K227)</f>
        <v>16</v>
      </c>
      <c r="L228" s="53"/>
      <c r="M228" s="53"/>
      <c r="N228" s="53"/>
      <c r="O228" s="46">
        <f>J231*100/(K225+K226+K227+J231)</f>
        <v>70.370370370370367</v>
      </c>
    </row>
    <row r="229" spans="2:15">
      <c r="B229" s="2"/>
      <c r="C229" s="2" t="s">
        <v>72</v>
      </c>
      <c r="D229" s="8">
        <v>4.5</v>
      </c>
      <c r="E229" s="8">
        <v>0.5</v>
      </c>
      <c r="F229" s="8">
        <v>0.5</v>
      </c>
      <c r="G229" s="8">
        <v>0.5</v>
      </c>
      <c r="I229" s="53"/>
      <c r="J229" s="53"/>
      <c r="K229" s="53"/>
      <c r="L229" s="53"/>
      <c r="M229" s="53"/>
      <c r="N229" s="53"/>
    </row>
    <row r="230" spans="2:15">
      <c r="B230" s="2"/>
      <c r="C230" s="2" t="s">
        <v>73</v>
      </c>
      <c r="D230" s="8">
        <v>1</v>
      </c>
      <c r="E230" s="8">
        <v>0.5</v>
      </c>
      <c r="F230" s="8">
        <v>0</v>
      </c>
      <c r="G230" s="8">
        <v>0</v>
      </c>
      <c r="I230" s="53"/>
      <c r="J230" s="53"/>
      <c r="K230" s="53"/>
      <c r="L230" s="53"/>
      <c r="M230" s="53"/>
      <c r="N230" s="53"/>
    </row>
    <row r="231" spans="2:15">
      <c r="B231" s="2"/>
      <c r="C231" s="2" t="s">
        <v>12</v>
      </c>
      <c r="D231" s="8">
        <v>12.5</v>
      </c>
      <c r="E231" s="8">
        <v>22</v>
      </c>
      <c r="F231" s="8">
        <v>2</v>
      </c>
      <c r="G231" s="8">
        <v>1.5</v>
      </c>
      <c r="I231" s="48" t="s">
        <v>221</v>
      </c>
      <c r="J231" s="46">
        <f>SUM(D231:G231)</f>
        <v>38</v>
      </c>
      <c r="K231" s="53"/>
      <c r="L231" s="53"/>
      <c r="M231" s="53"/>
      <c r="N231" s="53"/>
    </row>
    <row r="233" spans="2:15">
      <c r="B233" s="1"/>
      <c r="C233" s="1"/>
      <c r="D233" s="1" t="s">
        <v>0</v>
      </c>
      <c r="E233" s="1"/>
      <c r="F233" s="1" t="s">
        <v>1</v>
      </c>
      <c r="G233" s="1"/>
    </row>
    <row r="234" spans="2:15">
      <c r="B234" s="1" t="s">
        <v>27</v>
      </c>
      <c r="C234" s="1"/>
      <c r="D234" s="1" t="s">
        <v>3</v>
      </c>
      <c r="E234" s="1" t="s">
        <v>4</v>
      </c>
      <c r="F234" s="1" t="s">
        <v>3</v>
      </c>
      <c r="G234" s="1" t="s">
        <v>4</v>
      </c>
      <c r="I234" s="53"/>
      <c r="J234" s="47" t="s">
        <v>209</v>
      </c>
      <c r="K234" s="47" t="s">
        <v>12</v>
      </c>
      <c r="L234" s="53"/>
      <c r="M234" s="48" t="s">
        <v>210</v>
      </c>
      <c r="N234" s="48" t="s">
        <v>211</v>
      </c>
      <c r="O234" s="67" t="s">
        <v>222</v>
      </c>
    </row>
    <row r="235" spans="2:15">
      <c r="B235" s="7" t="s">
        <v>28</v>
      </c>
      <c r="C235" s="2" t="s">
        <v>64</v>
      </c>
      <c r="D235" s="8">
        <v>2.6666666666666665</v>
      </c>
      <c r="E235" s="21">
        <v>5.666666666666667</v>
      </c>
      <c r="F235" s="8">
        <v>0.66666666666666663</v>
      </c>
      <c r="G235" s="8">
        <v>6.333333333333333</v>
      </c>
      <c r="I235" s="48" t="s">
        <v>206</v>
      </c>
      <c r="J235" s="46">
        <f>SUM(D235:G235)</f>
        <v>15.333333333333332</v>
      </c>
      <c r="K235" s="46">
        <f>SUM(D237:G237)</f>
        <v>7</v>
      </c>
      <c r="L235" s="53"/>
      <c r="M235" s="46">
        <f>J235*100/J238</f>
        <v>63.013698630136979</v>
      </c>
      <c r="N235" s="46">
        <f>K235*100/K238</f>
        <v>51.219512195121951</v>
      </c>
      <c r="O235" s="46">
        <f>K235*100/(K235+K237+K236+J241)</f>
        <v>14.788732394366194</v>
      </c>
    </row>
    <row r="236" spans="2:15">
      <c r="B236" s="2"/>
      <c r="C236" s="2" t="s">
        <v>76</v>
      </c>
      <c r="D236" s="21">
        <v>4.3333333333333348</v>
      </c>
      <c r="E236" s="8">
        <v>2</v>
      </c>
      <c r="F236" s="8">
        <v>2.3333333333333335</v>
      </c>
      <c r="G236" s="8">
        <v>0.33333333333333331</v>
      </c>
      <c r="I236" s="48" t="s">
        <v>207</v>
      </c>
      <c r="J236" s="46">
        <f>SUM(D236:G236)</f>
        <v>9.0000000000000018</v>
      </c>
      <c r="K236" s="46">
        <f>SUM(D238:G238)</f>
        <v>5.333333333333333</v>
      </c>
      <c r="L236" s="53"/>
      <c r="M236" s="46">
        <f>J236*100/J238</f>
        <v>36.986301369863021</v>
      </c>
      <c r="N236" s="46">
        <f>K236*100/K238</f>
        <v>39.024390243902438</v>
      </c>
      <c r="O236" s="46">
        <f>K236*100/(K235+K236+K237+J241)</f>
        <v>11.267605633802814</v>
      </c>
    </row>
    <row r="237" spans="2:15">
      <c r="B237" s="2"/>
      <c r="C237" s="2" t="s">
        <v>66</v>
      </c>
      <c r="D237" s="8">
        <v>0.33333333333333337</v>
      </c>
      <c r="E237" s="8">
        <v>6</v>
      </c>
      <c r="F237" s="8">
        <v>0</v>
      </c>
      <c r="G237" s="8">
        <v>0.66666666666666674</v>
      </c>
      <c r="I237" s="48" t="s">
        <v>208</v>
      </c>
      <c r="J237" s="46">
        <f>SUM(D239:G239)</f>
        <v>0</v>
      </c>
      <c r="K237" s="46">
        <f>SUM(D240:G240)</f>
        <v>1.3333333333333333</v>
      </c>
      <c r="L237" s="53"/>
      <c r="M237" s="46">
        <f>J237*100/J238</f>
        <v>0</v>
      </c>
      <c r="N237" s="46">
        <f>K237*100/K238</f>
        <v>9.7560975609756095</v>
      </c>
      <c r="O237" s="46">
        <f>K237*100/(K235+K236+K237+J241)</f>
        <v>2.8169014084507036</v>
      </c>
    </row>
    <row r="238" spans="2:15">
      <c r="B238" s="2"/>
      <c r="C238" s="2" t="s">
        <v>77</v>
      </c>
      <c r="D238" s="8">
        <v>4.333333333333333</v>
      </c>
      <c r="E238" s="8">
        <v>1</v>
      </c>
      <c r="F238" s="8">
        <v>0</v>
      </c>
      <c r="G238" s="8">
        <v>0</v>
      </c>
      <c r="I238" s="48" t="s">
        <v>212</v>
      </c>
      <c r="J238" s="46">
        <f>SUM(J235:J237)</f>
        <v>24.333333333333336</v>
      </c>
      <c r="K238" s="46">
        <f>SUM(K235:K237)</f>
        <v>13.666666666666666</v>
      </c>
      <c r="L238" s="53"/>
      <c r="M238" s="53"/>
      <c r="N238" s="53"/>
      <c r="O238" s="46">
        <f>J241*100/(K235+K236+K237+J241)</f>
        <v>71.126760563380287</v>
      </c>
    </row>
    <row r="239" spans="2:15">
      <c r="B239" s="2"/>
      <c r="C239" s="2" t="s">
        <v>78</v>
      </c>
      <c r="D239" s="8">
        <v>0</v>
      </c>
      <c r="E239" s="8">
        <v>0</v>
      </c>
      <c r="F239" s="8">
        <v>0</v>
      </c>
      <c r="G239" s="8">
        <v>0</v>
      </c>
      <c r="I239" s="53"/>
      <c r="J239" s="53"/>
      <c r="K239" s="53"/>
      <c r="L239" s="53"/>
      <c r="M239" s="53"/>
      <c r="N239" s="53"/>
    </row>
    <row r="240" spans="2:15">
      <c r="B240" s="2"/>
      <c r="C240" s="2" t="s">
        <v>79</v>
      </c>
      <c r="D240" s="8">
        <v>0.66666666666666663</v>
      </c>
      <c r="E240" s="8">
        <v>0.33333333333333331</v>
      </c>
      <c r="F240" s="8">
        <v>0</v>
      </c>
      <c r="G240" s="8">
        <v>0.33333333333333331</v>
      </c>
      <c r="I240" s="53"/>
      <c r="J240" s="53"/>
      <c r="K240" s="53"/>
      <c r="L240" s="53"/>
      <c r="M240" s="53"/>
      <c r="N240" s="53"/>
    </row>
    <row r="241" spans="2:15">
      <c r="B241" s="2"/>
      <c r="C241" s="2" t="s">
        <v>12</v>
      </c>
      <c r="D241" s="8">
        <v>10.666666666666666</v>
      </c>
      <c r="E241" s="8">
        <v>16.666666666666668</v>
      </c>
      <c r="F241" s="8">
        <v>3.3333333333333335</v>
      </c>
      <c r="G241" s="8">
        <v>3</v>
      </c>
      <c r="I241" s="48" t="s">
        <v>221</v>
      </c>
      <c r="J241" s="46">
        <f>SUM(D241:G241)</f>
        <v>33.666666666666671</v>
      </c>
      <c r="K241" s="53"/>
      <c r="L241" s="53"/>
      <c r="M241" s="53"/>
      <c r="N241" s="53"/>
    </row>
    <row r="243" spans="2:15">
      <c r="B243" s="1"/>
      <c r="C243" s="1"/>
      <c r="D243" s="1" t="s">
        <v>0</v>
      </c>
      <c r="E243" s="1"/>
      <c r="F243" s="1" t="s">
        <v>1</v>
      </c>
      <c r="G243" s="1"/>
    </row>
    <row r="244" spans="2:15">
      <c r="B244" s="1" t="s">
        <v>27</v>
      </c>
      <c r="C244" s="1"/>
      <c r="D244" s="1" t="s">
        <v>3</v>
      </c>
      <c r="E244" s="1" t="s">
        <v>4</v>
      </c>
      <c r="F244" s="1" t="s">
        <v>3</v>
      </c>
      <c r="G244" s="1" t="s">
        <v>4</v>
      </c>
      <c r="I244" s="53"/>
      <c r="J244" s="47" t="s">
        <v>209</v>
      </c>
      <c r="K244" s="47" t="s">
        <v>12</v>
      </c>
      <c r="L244" s="53"/>
      <c r="M244" s="48" t="s">
        <v>210</v>
      </c>
      <c r="N244" s="48" t="s">
        <v>211</v>
      </c>
      <c r="O244" s="67" t="s">
        <v>222</v>
      </c>
    </row>
    <row r="245" spans="2:15">
      <c r="B245" s="7" t="s">
        <v>41</v>
      </c>
      <c r="C245" s="2" t="s">
        <v>64</v>
      </c>
      <c r="D245" s="8">
        <v>5</v>
      </c>
      <c r="E245" s="21">
        <v>18</v>
      </c>
      <c r="F245" s="8">
        <v>2.5</v>
      </c>
      <c r="G245" s="8">
        <v>6.5</v>
      </c>
      <c r="I245" s="48" t="s">
        <v>206</v>
      </c>
      <c r="J245" s="46">
        <f>SUM(D245:G245)</f>
        <v>32</v>
      </c>
      <c r="K245" s="46">
        <f>SUM(D247:G247)</f>
        <v>2.5</v>
      </c>
      <c r="L245" s="53"/>
      <c r="M245" s="46">
        <f>J245*100/J248</f>
        <v>52.892561983471076</v>
      </c>
      <c r="N245" s="46">
        <f>K245*100/K248</f>
        <v>20.833333333333332</v>
      </c>
      <c r="O245" s="46">
        <f>K245*100/(K245+K247+K246+J251)</f>
        <v>5.2631578947368425</v>
      </c>
    </row>
    <row r="246" spans="2:15">
      <c r="B246" s="2"/>
      <c r="C246" s="2" t="s">
        <v>76</v>
      </c>
      <c r="D246" s="21">
        <v>15.5</v>
      </c>
      <c r="E246" s="8">
        <v>3</v>
      </c>
      <c r="F246" s="8">
        <v>6.5</v>
      </c>
      <c r="G246" s="8">
        <v>0</v>
      </c>
      <c r="I246" s="48" t="s">
        <v>207</v>
      </c>
      <c r="J246" s="46">
        <f>SUM(D246:G246)</f>
        <v>25</v>
      </c>
      <c r="K246" s="46">
        <f>SUM(D248:G248)</f>
        <v>7</v>
      </c>
      <c r="L246" s="53"/>
      <c r="M246" s="46">
        <f>J246*100/J248</f>
        <v>41.32231404958678</v>
      </c>
      <c r="N246" s="46">
        <f>K246*100/K248</f>
        <v>58.333333333333336</v>
      </c>
      <c r="O246" s="46">
        <f>K246*100/(K245+K246+K247+J251)</f>
        <v>14.736842105263158</v>
      </c>
    </row>
    <row r="247" spans="2:15">
      <c r="B247" s="2"/>
      <c r="C247" s="2" t="s">
        <v>66</v>
      </c>
      <c r="D247" s="8">
        <v>1</v>
      </c>
      <c r="E247" s="8">
        <v>1.5</v>
      </c>
      <c r="F247" s="8">
        <v>0</v>
      </c>
      <c r="G247" s="8">
        <v>0</v>
      </c>
      <c r="I247" s="48" t="s">
        <v>208</v>
      </c>
      <c r="J247" s="46">
        <f>SUM(D249:G249)</f>
        <v>3.5</v>
      </c>
      <c r="K247" s="46">
        <f>SUM(D250:G250)</f>
        <v>2.5</v>
      </c>
      <c r="L247" s="53"/>
      <c r="M247" s="46">
        <f>J247*100/J248</f>
        <v>5.785123966942149</v>
      </c>
      <c r="N247" s="46">
        <f>K247*100/K248</f>
        <v>20.833333333333332</v>
      </c>
      <c r="O247" s="46">
        <f>K247*100/(K245+K246+K247+J251)</f>
        <v>5.2631578947368425</v>
      </c>
    </row>
    <row r="248" spans="2:15">
      <c r="B248" s="2"/>
      <c r="C248" s="2" t="s">
        <v>77</v>
      </c>
      <c r="D248" s="8">
        <v>5.5</v>
      </c>
      <c r="E248" s="8">
        <v>1</v>
      </c>
      <c r="F248" s="8">
        <v>0</v>
      </c>
      <c r="G248" s="8">
        <v>0.5</v>
      </c>
      <c r="I248" s="48" t="s">
        <v>212</v>
      </c>
      <c r="J248" s="46">
        <f>SUM(J245:J247)</f>
        <v>60.5</v>
      </c>
      <c r="K248" s="46">
        <f>SUM(K245:K247)</f>
        <v>12</v>
      </c>
      <c r="L248" s="53"/>
      <c r="M248" s="53"/>
      <c r="N248" s="53"/>
      <c r="O248" s="46">
        <f>J251*100/(K245+K246+K247+J251)</f>
        <v>74.736842105263165</v>
      </c>
    </row>
    <row r="249" spans="2:15">
      <c r="B249" s="2"/>
      <c r="C249" s="2" t="s">
        <v>78</v>
      </c>
      <c r="D249" s="8">
        <v>0</v>
      </c>
      <c r="E249" s="8">
        <v>1.5</v>
      </c>
      <c r="F249" s="8">
        <v>1</v>
      </c>
      <c r="G249" s="8">
        <v>1</v>
      </c>
      <c r="I249" s="53"/>
      <c r="J249" s="53"/>
      <c r="K249" s="53"/>
      <c r="L249" s="53"/>
      <c r="M249" s="53"/>
      <c r="N249" s="53"/>
    </row>
    <row r="250" spans="2:15">
      <c r="B250" s="2"/>
      <c r="C250" s="2" t="s">
        <v>79</v>
      </c>
      <c r="D250" s="8">
        <v>0</v>
      </c>
      <c r="E250" s="8">
        <v>1.5</v>
      </c>
      <c r="F250" s="8">
        <v>0.5</v>
      </c>
      <c r="G250" s="8">
        <v>0.5</v>
      </c>
      <c r="I250" s="53"/>
      <c r="J250" s="53"/>
      <c r="K250" s="53"/>
      <c r="L250" s="53"/>
      <c r="M250" s="53"/>
      <c r="N250" s="53"/>
    </row>
    <row r="251" spans="2:15">
      <c r="B251" s="2"/>
      <c r="C251" s="2" t="s">
        <v>12</v>
      </c>
      <c r="D251" s="8">
        <v>12</v>
      </c>
      <c r="E251" s="8">
        <v>22.5</v>
      </c>
      <c r="F251" s="8">
        <v>0.5</v>
      </c>
      <c r="G251" s="8">
        <v>0.5</v>
      </c>
      <c r="I251" s="48" t="s">
        <v>221</v>
      </c>
      <c r="J251" s="46">
        <f>SUM(D251:G251)</f>
        <v>35.5</v>
      </c>
      <c r="K251" s="53"/>
      <c r="L251" s="53"/>
      <c r="M251" s="53"/>
      <c r="N251" s="53"/>
    </row>
    <row r="253" spans="2:15">
      <c r="B253" s="1"/>
      <c r="C253" s="1"/>
      <c r="D253" s="1" t="s">
        <v>0</v>
      </c>
      <c r="E253" s="1"/>
      <c r="F253" s="1" t="s">
        <v>1</v>
      </c>
      <c r="G253" s="1"/>
    </row>
    <row r="254" spans="2:15">
      <c r="B254" s="1" t="s">
        <v>27</v>
      </c>
      <c r="C254" s="1"/>
      <c r="D254" s="1" t="s">
        <v>3</v>
      </c>
      <c r="E254" s="1" t="s">
        <v>4</v>
      </c>
      <c r="F254" s="1" t="s">
        <v>3</v>
      </c>
      <c r="G254" s="1" t="s">
        <v>4</v>
      </c>
      <c r="I254" s="53"/>
      <c r="J254" s="47" t="s">
        <v>209</v>
      </c>
      <c r="K254" s="47" t="s">
        <v>12</v>
      </c>
      <c r="L254" s="53"/>
      <c r="M254" s="48" t="s">
        <v>210</v>
      </c>
      <c r="N254" s="48" t="s">
        <v>211</v>
      </c>
      <c r="O254" s="67" t="s">
        <v>222</v>
      </c>
    </row>
    <row r="255" spans="2:15">
      <c r="B255" s="7" t="s">
        <v>44</v>
      </c>
      <c r="C255" s="2" t="s">
        <v>64</v>
      </c>
      <c r="D255" s="8">
        <v>9</v>
      </c>
      <c r="E255" s="21">
        <v>21.999999999999996</v>
      </c>
      <c r="F255" s="8">
        <v>1.6666666666666667</v>
      </c>
      <c r="G255" s="8">
        <v>7.9999999999999991</v>
      </c>
      <c r="I255" s="48" t="s">
        <v>206</v>
      </c>
      <c r="J255" s="46">
        <f>SUM(D255:G255)</f>
        <v>40.666666666666664</v>
      </c>
      <c r="K255" s="46">
        <f>SUM(D257:G257)</f>
        <v>4.333333333333333</v>
      </c>
      <c r="L255" s="53"/>
      <c r="M255" s="46">
        <f>J255*100/J258</f>
        <v>67.032967032967022</v>
      </c>
      <c r="N255" s="46">
        <f>K255*100/K258</f>
        <v>48.148148148148152</v>
      </c>
      <c r="O255" s="46">
        <f>K255*100/(K255+K257+K256+J261)</f>
        <v>13.978494623655914</v>
      </c>
    </row>
    <row r="256" spans="2:15">
      <c r="B256" s="2"/>
      <c r="C256" s="2" t="s">
        <v>76</v>
      </c>
      <c r="D256" s="21">
        <v>14.333333333333336</v>
      </c>
      <c r="E256" s="8">
        <v>1.6666666666666667</v>
      </c>
      <c r="F256" s="8">
        <v>1.6666666666666667</v>
      </c>
      <c r="G256" s="8">
        <v>1</v>
      </c>
      <c r="I256" s="48" t="s">
        <v>207</v>
      </c>
      <c r="J256" s="46">
        <f>SUM(D256:G256)</f>
        <v>18.666666666666671</v>
      </c>
      <c r="K256" s="46">
        <f>SUM(D258:G258)</f>
        <v>4</v>
      </c>
      <c r="L256" s="53"/>
      <c r="M256" s="46">
        <f>J256*100/J258</f>
        <v>30.769230769230777</v>
      </c>
      <c r="N256" s="46">
        <f>K256*100/K258</f>
        <v>44.44444444444445</v>
      </c>
      <c r="O256" s="46">
        <f>K256*100/(K255+K256+K257+J261)</f>
        <v>12.903225806451612</v>
      </c>
    </row>
    <row r="257" spans="2:15">
      <c r="B257" s="2"/>
      <c r="C257" s="2" t="s">
        <v>66</v>
      </c>
      <c r="D257" s="8">
        <v>1</v>
      </c>
      <c r="E257" s="8">
        <v>2.333333333333333</v>
      </c>
      <c r="F257" s="8">
        <v>0.33333333333333331</v>
      </c>
      <c r="G257" s="8">
        <v>0.66666666666666663</v>
      </c>
      <c r="I257" s="48" t="s">
        <v>208</v>
      </c>
      <c r="J257" s="46">
        <f>SUM(D259:G259)</f>
        <v>1.3333333333333335</v>
      </c>
      <c r="K257" s="46">
        <f>SUM(D260:G260)</f>
        <v>0.66666666666666663</v>
      </c>
      <c r="L257" s="53"/>
      <c r="M257" s="46">
        <f>J257*100/J258</f>
        <v>2.197802197802198</v>
      </c>
      <c r="N257" s="46">
        <f>K257*100/K258</f>
        <v>7.4074074074074074</v>
      </c>
      <c r="O257" s="46">
        <f>K257*100/(K255+K256+K257+J261)</f>
        <v>2.150537634408602</v>
      </c>
    </row>
    <row r="258" spans="2:15">
      <c r="B258" s="2"/>
      <c r="C258" s="2" t="s">
        <v>77</v>
      </c>
      <c r="D258" s="8">
        <v>3.333333333333333</v>
      </c>
      <c r="E258" s="8">
        <v>0.66666666666666674</v>
      </c>
      <c r="F258" s="8">
        <v>0</v>
      </c>
      <c r="G258" s="8">
        <v>0</v>
      </c>
      <c r="I258" s="48" t="s">
        <v>212</v>
      </c>
      <c r="J258" s="46">
        <f>SUM(J255:J257)</f>
        <v>60.666666666666671</v>
      </c>
      <c r="K258" s="46">
        <f>SUM(K255:K257)</f>
        <v>8.9999999999999982</v>
      </c>
      <c r="L258" s="53"/>
      <c r="M258" s="53"/>
      <c r="N258" s="53"/>
      <c r="O258" s="46">
        <f>J261*100/(K255+K256+K257+J261)</f>
        <v>70.967741935483872</v>
      </c>
    </row>
    <row r="259" spans="2:15">
      <c r="B259" s="2"/>
      <c r="C259" s="2" t="s">
        <v>78</v>
      </c>
      <c r="D259" s="8">
        <v>0.66666666666666674</v>
      </c>
      <c r="E259" s="8">
        <v>0.66666666666666674</v>
      </c>
      <c r="F259" s="8">
        <v>0</v>
      </c>
      <c r="G259" s="8">
        <v>0</v>
      </c>
      <c r="I259" s="53"/>
      <c r="J259" s="53"/>
      <c r="K259" s="53"/>
      <c r="L259" s="53"/>
      <c r="M259" s="53"/>
      <c r="N259" s="53"/>
    </row>
    <row r="260" spans="2:15">
      <c r="B260" s="2"/>
      <c r="C260" s="2" t="s">
        <v>79</v>
      </c>
      <c r="D260" s="8">
        <v>0.33333333333333331</v>
      </c>
      <c r="E260" s="8">
        <v>0.33333333333333331</v>
      </c>
      <c r="F260" s="8">
        <v>0</v>
      </c>
      <c r="G260" s="8">
        <v>0</v>
      </c>
      <c r="I260" s="53"/>
      <c r="J260" s="53"/>
      <c r="K260" s="53"/>
      <c r="L260" s="53"/>
      <c r="M260" s="53"/>
      <c r="N260" s="53"/>
    </row>
    <row r="261" spans="2:15">
      <c r="B261" s="2"/>
      <c r="C261" s="2" t="s">
        <v>12</v>
      </c>
      <c r="D261" s="8">
        <v>11.666666666666666</v>
      </c>
      <c r="E261" s="8">
        <v>8.0000000000000018</v>
      </c>
      <c r="F261" s="8">
        <v>1</v>
      </c>
      <c r="G261" s="8">
        <v>1.3333333333333335</v>
      </c>
      <c r="I261" s="48" t="s">
        <v>221</v>
      </c>
      <c r="J261" s="46">
        <f>SUM(D261:G261)</f>
        <v>22</v>
      </c>
      <c r="K261" s="53"/>
      <c r="L261" s="53"/>
      <c r="M261" s="53"/>
      <c r="N261" s="53"/>
    </row>
    <row r="263" spans="2:15">
      <c r="B263" s="1"/>
      <c r="C263" s="1"/>
      <c r="D263" s="1" t="s">
        <v>0</v>
      </c>
      <c r="E263" s="1"/>
      <c r="F263" s="1" t="s">
        <v>1</v>
      </c>
      <c r="G263" s="1"/>
    </row>
    <row r="264" spans="2:15">
      <c r="B264" s="1" t="s">
        <v>22</v>
      </c>
      <c r="C264" s="1"/>
      <c r="D264" s="1" t="s">
        <v>3</v>
      </c>
      <c r="E264" s="1" t="s">
        <v>4</v>
      </c>
      <c r="F264" s="1" t="s">
        <v>3</v>
      </c>
      <c r="G264" s="1" t="s">
        <v>4</v>
      </c>
      <c r="I264" s="53"/>
      <c r="J264" s="47" t="s">
        <v>209</v>
      </c>
      <c r="K264" s="47" t="s">
        <v>12</v>
      </c>
      <c r="L264" s="53"/>
      <c r="M264" s="48" t="s">
        <v>210</v>
      </c>
      <c r="N264" s="48" t="s">
        <v>211</v>
      </c>
      <c r="O264" s="67" t="s">
        <v>222</v>
      </c>
    </row>
    <row r="265" spans="2:15">
      <c r="B265" s="20" t="s">
        <v>26</v>
      </c>
      <c r="C265" s="2" t="s">
        <v>64</v>
      </c>
      <c r="D265" s="8">
        <v>7</v>
      </c>
      <c r="E265" s="21">
        <v>10</v>
      </c>
      <c r="F265" s="8">
        <v>2</v>
      </c>
      <c r="G265" s="8">
        <v>10</v>
      </c>
      <c r="I265" s="48" t="s">
        <v>206</v>
      </c>
      <c r="J265" s="46">
        <f>SUM(D265:G265)</f>
        <v>29</v>
      </c>
      <c r="K265" s="46">
        <f>SUM(D267:G267)</f>
        <v>16</v>
      </c>
      <c r="L265" s="53"/>
      <c r="M265" s="46">
        <f>J265*100/J268</f>
        <v>65.909090909090907</v>
      </c>
      <c r="N265" s="46">
        <f>K265*100/K268</f>
        <v>47.058823529411768</v>
      </c>
      <c r="O265" s="46">
        <f>K265*100/(K265+K267+K266+J271)</f>
        <v>27.118644067796609</v>
      </c>
    </row>
    <row r="266" spans="2:15">
      <c r="B266" s="2"/>
      <c r="C266" s="2" t="s">
        <v>76</v>
      </c>
      <c r="D266" s="21">
        <v>4</v>
      </c>
      <c r="E266" s="8">
        <v>2</v>
      </c>
      <c r="F266" s="8">
        <v>5</v>
      </c>
      <c r="G266" s="8">
        <v>2</v>
      </c>
      <c r="I266" s="48" t="s">
        <v>207</v>
      </c>
      <c r="J266" s="46">
        <f>SUM(D266:G266)</f>
        <v>13</v>
      </c>
      <c r="K266" s="46">
        <f>SUM(D268:G268)</f>
        <v>13</v>
      </c>
      <c r="L266" s="53"/>
      <c r="M266" s="46">
        <f>J266*100/J268</f>
        <v>29.545454545454547</v>
      </c>
      <c r="N266" s="46">
        <f>K266*100/K268</f>
        <v>38.235294117647058</v>
      </c>
      <c r="O266" s="46">
        <f>K266*100/(K265+K266+K267+J271)</f>
        <v>22.033898305084747</v>
      </c>
    </row>
    <row r="267" spans="2:15">
      <c r="B267" s="2"/>
      <c r="C267" s="2" t="s">
        <v>66</v>
      </c>
      <c r="D267" s="8">
        <v>4</v>
      </c>
      <c r="E267" s="8">
        <v>9</v>
      </c>
      <c r="F267" s="8">
        <v>1</v>
      </c>
      <c r="G267" s="8">
        <v>2</v>
      </c>
      <c r="I267" s="48" t="s">
        <v>208</v>
      </c>
      <c r="J267" s="46">
        <f>SUM(D269:G269)</f>
        <v>2</v>
      </c>
      <c r="K267" s="46">
        <f>SUM(D270:G270)</f>
        <v>5</v>
      </c>
      <c r="L267" s="53"/>
      <c r="M267" s="46">
        <f>J267*100/J268</f>
        <v>4.5454545454545459</v>
      </c>
      <c r="N267" s="46">
        <f>K267*100/K268</f>
        <v>14.705882352941176</v>
      </c>
      <c r="O267" s="46">
        <f>K267*100/(K265+K266+K267+J271)</f>
        <v>8.4745762711864412</v>
      </c>
    </row>
    <row r="268" spans="2:15">
      <c r="B268" s="2"/>
      <c r="C268" s="2" t="s">
        <v>77</v>
      </c>
      <c r="D268" s="8">
        <v>7</v>
      </c>
      <c r="E268" s="8">
        <v>4</v>
      </c>
      <c r="F268" s="8">
        <v>1</v>
      </c>
      <c r="G268" s="8">
        <v>1</v>
      </c>
      <c r="I268" s="48" t="s">
        <v>212</v>
      </c>
      <c r="J268" s="46">
        <f>SUM(J265:J267)</f>
        <v>44</v>
      </c>
      <c r="K268" s="46">
        <f>SUM(K265:K267)</f>
        <v>34</v>
      </c>
      <c r="L268" s="53"/>
      <c r="M268" s="53"/>
      <c r="N268" s="53"/>
      <c r="O268" s="46">
        <f>J271*100/(K265+K266+K267+J271)</f>
        <v>42.372881355932201</v>
      </c>
    </row>
    <row r="269" spans="2:15">
      <c r="B269" s="2"/>
      <c r="C269" s="2" t="s">
        <v>78</v>
      </c>
      <c r="D269" s="8">
        <v>0</v>
      </c>
      <c r="E269" s="8">
        <v>1</v>
      </c>
      <c r="F269" s="8">
        <v>1</v>
      </c>
      <c r="G269" s="8">
        <v>0</v>
      </c>
      <c r="I269" s="53"/>
      <c r="J269" s="53"/>
      <c r="K269" s="53"/>
      <c r="L269" s="53"/>
      <c r="M269" s="53"/>
      <c r="N269" s="53"/>
    </row>
    <row r="270" spans="2:15">
      <c r="B270" s="2"/>
      <c r="C270" s="2" t="s">
        <v>79</v>
      </c>
      <c r="D270" s="8">
        <v>4</v>
      </c>
      <c r="E270" s="8">
        <v>1</v>
      </c>
      <c r="F270" s="8">
        <v>0</v>
      </c>
      <c r="G270" s="8">
        <v>0</v>
      </c>
      <c r="I270" s="53"/>
      <c r="J270" s="53"/>
      <c r="K270" s="53"/>
      <c r="L270" s="53"/>
      <c r="M270" s="53"/>
      <c r="N270" s="53"/>
    </row>
    <row r="271" spans="2:15">
      <c r="B271" s="2"/>
      <c r="C271" s="2" t="s">
        <v>12</v>
      </c>
      <c r="D271" s="8">
        <v>9</v>
      </c>
      <c r="E271" s="8">
        <v>14</v>
      </c>
      <c r="F271" s="8">
        <v>1</v>
      </c>
      <c r="G271" s="8">
        <v>1</v>
      </c>
      <c r="I271" s="48" t="s">
        <v>221</v>
      </c>
      <c r="J271" s="46">
        <f>SUM(D271:G271)</f>
        <v>25</v>
      </c>
      <c r="K271" s="53"/>
      <c r="L271" s="53"/>
      <c r="M271" s="53"/>
      <c r="N271" s="53"/>
    </row>
    <row r="273" spans="2:15">
      <c r="B273" s="1"/>
      <c r="C273" s="1"/>
      <c r="D273" s="1" t="s">
        <v>0</v>
      </c>
      <c r="E273" s="1"/>
      <c r="F273" s="1" t="s">
        <v>1</v>
      </c>
      <c r="G273" s="1"/>
    </row>
    <row r="274" spans="2:15">
      <c r="B274" s="1" t="s">
        <v>22</v>
      </c>
      <c r="C274" s="1"/>
      <c r="D274" s="1" t="s">
        <v>3</v>
      </c>
      <c r="E274" s="1" t="s">
        <v>4</v>
      </c>
      <c r="F274" s="1" t="s">
        <v>3</v>
      </c>
      <c r="G274" s="1" t="s">
        <v>4</v>
      </c>
      <c r="I274" s="53"/>
      <c r="J274" s="47" t="s">
        <v>209</v>
      </c>
      <c r="K274" s="47" t="s">
        <v>12</v>
      </c>
      <c r="L274" s="53"/>
      <c r="M274" s="48" t="s">
        <v>210</v>
      </c>
      <c r="N274" s="48" t="s">
        <v>211</v>
      </c>
      <c r="O274" s="67" t="s">
        <v>222</v>
      </c>
    </row>
    <row r="275" spans="2:15">
      <c r="B275" s="20" t="s">
        <v>30</v>
      </c>
      <c r="C275" s="2" t="s">
        <v>64</v>
      </c>
      <c r="D275" s="8">
        <v>2.666666666666667</v>
      </c>
      <c r="E275" s="21">
        <v>13.000000000000002</v>
      </c>
      <c r="F275" s="8">
        <v>3.6666666666666674</v>
      </c>
      <c r="G275" s="8">
        <v>7.3333333333333339</v>
      </c>
      <c r="I275" s="48" t="s">
        <v>206</v>
      </c>
      <c r="J275" s="46">
        <f>SUM(D275:G275)</f>
        <v>26.666666666666671</v>
      </c>
      <c r="K275" s="46">
        <f>SUM(D277:G277)</f>
        <v>6.9999999999999991</v>
      </c>
      <c r="L275" s="53"/>
      <c r="M275" s="46">
        <f>J275*100/J278</f>
        <v>40</v>
      </c>
      <c r="N275" s="46">
        <f>K275*100/K278</f>
        <v>26.249999999999993</v>
      </c>
      <c r="O275" s="46">
        <f>K275*100/(K275+K277+K276+J281)</f>
        <v>9.7222222222222214</v>
      </c>
    </row>
    <row r="276" spans="2:15">
      <c r="B276" s="2"/>
      <c r="C276" s="2" t="s">
        <v>76</v>
      </c>
      <c r="D276" s="21">
        <v>22.666666666666661</v>
      </c>
      <c r="E276" s="8">
        <v>10.333333333333332</v>
      </c>
      <c r="F276" s="8">
        <v>3.3333333333333335</v>
      </c>
      <c r="G276" s="8">
        <v>1.3333333333333335</v>
      </c>
      <c r="I276" s="48" t="s">
        <v>207</v>
      </c>
      <c r="J276" s="46">
        <f>SUM(D276:G276)</f>
        <v>37.666666666666664</v>
      </c>
      <c r="K276" s="46">
        <f>SUM(D278:G278)</f>
        <v>17.333333333333336</v>
      </c>
      <c r="L276" s="53"/>
      <c r="M276" s="46">
        <f>J276*100/J278</f>
        <v>56.499999999999993</v>
      </c>
      <c r="N276" s="46">
        <f>K276*100/K278</f>
        <v>65</v>
      </c>
      <c r="O276" s="46">
        <f>K276*100/(K275+K276+K277+J281)</f>
        <v>24.074074074074076</v>
      </c>
    </row>
    <row r="277" spans="2:15">
      <c r="B277" s="2"/>
      <c r="C277" s="2" t="s">
        <v>66</v>
      </c>
      <c r="D277" s="8">
        <v>3</v>
      </c>
      <c r="E277" s="8">
        <v>3.333333333333333</v>
      </c>
      <c r="F277" s="8">
        <v>0.33333333333333331</v>
      </c>
      <c r="G277" s="8">
        <v>0.33333333333333331</v>
      </c>
      <c r="I277" s="48" t="s">
        <v>208</v>
      </c>
      <c r="J277" s="46">
        <f>SUM(D279:G279)</f>
        <v>2.3333333333333335</v>
      </c>
      <c r="K277" s="46">
        <f>SUM(D280:G280)</f>
        <v>2.333333333333333</v>
      </c>
      <c r="L277" s="53"/>
      <c r="M277" s="46">
        <f>J277*100/J278</f>
        <v>3.5</v>
      </c>
      <c r="N277" s="46">
        <f>K277*100/K278</f>
        <v>8.7499999999999982</v>
      </c>
      <c r="O277" s="46">
        <f>K277*100/(K275+K276+K277+J281)</f>
        <v>3.2407407407407405</v>
      </c>
    </row>
    <row r="278" spans="2:15">
      <c r="B278" s="2"/>
      <c r="C278" s="2" t="s">
        <v>77</v>
      </c>
      <c r="D278" s="8">
        <v>10</v>
      </c>
      <c r="E278" s="8">
        <v>6</v>
      </c>
      <c r="F278" s="8">
        <v>0.66666666666666663</v>
      </c>
      <c r="G278" s="8">
        <v>0.66666666666666663</v>
      </c>
      <c r="I278" s="48" t="s">
        <v>212</v>
      </c>
      <c r="J278" s="46">
        <f>SUM(J275:J277)</f>
        <v>66.666666666666671</v>
      </c>
      <c r="K278" s="46">
        <f>SUM(K275:K277)</f>
        <v>26.666666666666668</v>
      </c>
      <c r="L278" s="53"/>
      <c r="M278" s="53"/>
      <c r="N278" s="53"/>
      <c r="O278" s="46">
        <f>J281*100/(K275+K276+K277+J281)</f>
        <v>62.962962962962962</v>
      </c>
    </row>
    <row r="279" spans="2:15">
      <c r="B279" s="2"/>
      <c r="C279" s="2" t="s">
        <v>78</v>
      </c>
      <c r="D279" s="8">
        <v>0.66666666666666674</v>
      </c>
      <c r="E279" s="8">
        <v>0.66666666666666674</v>
      </c>
      <c r="F279" s="8">
        <v>0.66666666666666663</v>
      </c>
      <c r="G279" s="8">
        <v>0.33333333333333331</v>
      </c>
      <c r="I279" s="53"/>
      <c r="J279" s="53"/>
      <c r="K279" s="53"/>
      <c r="L279" s="53"/>
      <c r="M279" s="53"/>
      <c r="N279" s="53"/>
    </row>
    <row r="280" spans="2:15">
      <c r="B280" s="2"/>
      <c r="C280" s="2" t="s">
        <v>79</v>
      </c>
      <c r="D280" s="8">
        <v>1.3333333333333333</v>
      </c>
      <c r="E280" s="8">
        <v>1</v>
      </c>
      <c r="F280" s="8">
        <v>0</v>
      </c>
      <c r="G280" s="8">
        <v>0</v>
      </c>
      <c r="I280" s="53"/>
      <c r="J280" s="53"/>
      <c r="K280" s="53"/>
      <c r="L280" s="53"/>
      <c r="M280" s="53"/>
      <c r="N280" s="53"/>
    </row>
    <row r="281" spans="2:15">
      <c r="B281" s="2"/>
      <c r="C281" s="2" t="s">
        <v>12</v>
      </c>
      <c r="D281" s="8">
        <v>17.666666666666668</v>
      </c>
      <c r="E281" s="8">
        <v>17.333333333333336</v>
      </c>
      <c r="F281" s="8">
        <v>3.6666666666666674</v>
      </c>
      <c r="G281" s="8">
        <v>6.666666666666667</v>
      </c>
      <c r="I281" s="48" t="s">
        <v>221</v>
      </c>
      <c r="J281" s="46">
        <f>SUM(D281:G281)</f>
        <v>45.333333333333329</v>
      </c>
      <c r="K281" s="53"/>
      <c r="L281" s="53"/>
      <c r="M281" s="53"/>
      <c r="N281" s="53"/>
    </row>
    <row r="283" spans="2:15">
      <c r="B283" s="1"/>
      <c r="C283" s="1"/>
      <c r="D283" s="1" t="s">
        <v>0</v>
      </c>
      <c r="E283" s="1"/>
      <c r="F283" s="1" t="s">
        <v>1</v>
      </c>
      <c r="G283" s="1"/>
    </row>
    <row r="284" spans="2:15">
      <c r="B284" s="1" t="s">
        <v>22</v>
      </c>
      <c r="C284" s="1"/>
      <c r="D284" s="1" t="s">
        <v>3</v>
      </c>
      <c r="E284" s="1" t="s">
        <v>4</v>
      </c>
      <c r="F284" s="1" t="s">
        <v>3</v>
      </c>
      <c r="G284" s="1" t="s">
        <v>4</v>
      </c>
      <c r="I284" s="53"/>
      <c r="J284" s="47" t="s">
        <v>209</v>
      </c>
      <c r="K284" s="47" t="s">
        <v>12</v>
      </c>
      <c r="L284" s="53"/>
      <c r="M284" s="48" t="s">
        <v>210</v>
      </c>
      <c r="N284" s="48" t="s">
        <v>211</v>
      </c>
      <c r="O284" s="67" t="s">
        <v>222</v>
      </c>
    </row>
    <row r="285" spans="2:15">
      <c r="B285" s="20" t="s">
        <v>43</v>
      </c>
      <c r="C285" s="2" t="s">
        <v>64</v>
      </c>
      <c r="D285" s="8">
        <v>2</v>
      </c>
      <c r="E285" s="21">
        <v>5</v>
      </c>
      <c r="F285" s="8">
        <v>3</v>
      </c>
      <c r="G285" s="8">
        <v>4</v>
      </c>
      <c r="I285" s="48" t="s">
        <v>206</v>
      </c>
      <c r="J285" s="46">
        <f>SUM(D285:G285)</f>
        <v>14</v>
      </c>
      <c r="K285" s="46">
        <f>SUM(D287:G287)</f>
        <v>2</v>
      </c>
      <c r="L285" s="53"/>
      <c r="M285" s="46">
        <f>J285*100/J288</f>
        <v>25.925925925925927</v>
      </c>
      <c r="N285" s="46">
        <f>K285*100/K288</f>
        <v>18.181818181818183</v>
      </c>
      <c r="O285" s="46">
        <f>K285*100/(K285+K287+K286+J291)</f>
        <v>4.5454545454545459</v>
      </c>
    </row>
    <row r="286" spans="2:15">
      <c r="B286" s="2"/>
      <c r="C286" s="2" t="s">
        <v>76</v>
      </c>
      <c r="D286" s="21">
        <v>16</v>
      </c>
      <c r="E286" s="8">
        <v>4</v>
      </c>
      <c r="F286" s="8">
        <v>19</v>
      </c>
      <c r="G286" s="8">
        <v>1</v>
      </c>
      <c r="I286" s="48" t="s">
        <v>207</v>
      </c>
      <c r="J286" s="46">
        <f>SUM(D286:G286)</f>
        <v>40</v>
      </c>
      <c r="K286" s="46">
        <f>SUM(D288:G288)</f>
        <v>7</v>
      </c>
      <c r="L286" s="53"/>
      <c r="M286" s="46">
        <f>J286*100/J288</f>
        <v>74.074074074074076</v>
      </c>
      <c r="N286" s="46">
        <f>K286*100/K288</f>
        <v>63.636363636363633</v>
      </c>
      <c r="O286" s="46">
        <f>K286*100/(K285+K286+K287+J291)</f>
        <v>15.909090909090908</v>
      </c>
    </row>
    <row r="287" spans="2:15">
      <c r="B287" s="2"/>
      <c r="C287" s="2" t="s">
        <v>66</v>
      </c>
      <c r="D287" s="8">
        <v>0</v>
      </c>
      <c r="E287" s="8">
        <v>2</v>
      </c>
      <c r="F287" s="8">
        <v>0</v>
      </c>
      <c r="G287" s="8">
        <v>0</v>
      </c>
      <c r="I287" s="48" t="s">
        <v>208</v>
      </c>
      <c r="J287" s="46">
        <f>SUM(D289:G289)</f>
        <v>0</v>
      </c>
      <c r="K287" s="46">
        <f>SUM(D290:G290)</f>
        <v>2</v>
      </c>
      <c r="L287" s="53"/>
      <c r="M287" s="46">
        <f>J287*100/J288</f>
        <v>0</v>
      </c>
      <c r="N287" s="46">
        <f>K287*100/K288</f>
        <v>18.181818181818183</v>
      </c>
      <c r="O287" s="46">
        <f>K287*100/(K285+K286+K287+J291)</f>
        <v>4.5454545454545459</v>
      </c>
    </row>
    <row r="288" spans="2:15">
      <c r="B288" s="2"/>
      <c r="C288" s="2" t="s">
        <v>77</v>
      </c>
      <c r="D288" s="8">
        <v>2</v>
      </c>
      <c r="E288" s="8">
        <v>3</v>
      </c>
      <c r="F288" s="8">
        <v>2</v>
      </c>
      <c r="G288" s="8">
        <v>0</v>
      </c>
      <c r="I288" s="48" t="s">
        <v>212</v>
      </c>
      <c r="J288" s="46">
        <f>SUM(J285:J287)</f>
        <v>54</v>
      </c>
      <c r="K288" s="46">
        <f>SUM(K285:K287)</f>
        <v>11</v>
      </c>
      <c r="L288" s="53"/>
      <c r="M288" s="53"/>
      <c r="N288" s="53"/>
      <c r="O288" s="46">
        <f>J291*100/(K285+K286+K287+J291)</f>
        <v>75</v>
      </c>
    </row>
    <row r="289" spans="2:15">
      <c r="B289" s="2"/>
      <c r="C289" s="2" t="s">
        <v>78</v>
      </c>
      <c r="D289" s="8">
        <v>0</v>
      </c>
      <c r="E289" s="8">
        <v>0</v>
      </c>
      <c r="F289" s="8">
        <v>0</v>
      </c>
      <c r="G289" s="8">
        <v>0</v>
      </c>
      <c r="I289" s="53"/>
      <c r="J289" s="53"/>
      <c r="K289" s="53"/>
      <c r="L289" s="53"/>
      <c r="M289" s="53"/>
      <c r="N289" s="53"/>
    </row>
    <row r="290" spans="2:15">
      <c r="B290" s="2"/>
      <c r="C290" s="2" t="s">
        <v>79</v>
      </c>
      <c r="D290" s="8">
        <v>2</v>
      </c>
      <c r="E290" s="8">
        <v>0</v>
      </c>
      <c r="F290" s="8">
        <v>0</v>
      </c>
      <c r="G290" s="8">
        <v>0</v>
      </c>
      <c r="I290" s="53"/>
      <c r="J290" s="53"/>
      <c r="K290" s="53"/>
      <c r="L290" s="53"/>
      <c r="M290" s="53"/>
      <c r="N290" s="53"/>
    </row>
    <row r="291" spans="2:15">
      <c r="B291" s="2"/>
      <c r="C291" s="2" t="s">
        <v>12</v>
      </c>
      <c r="D291" s="8">
        <v>15</v>
      </c>
      <c r="E291" s="8">
        <v>17</v>
      </c>
      <c r="F291" s="8">
        <v>0</v>
      </c>
      <c r="G291" s="8">
        <v>1</v>
      </c>
      <c r="I291" s="48" t="s">
        <v>221</v>
      </c>
      <c r="J291" s="46">
        <f>SUM(D291:G291)</f>
        <v>33</v>
      </c>
      <c r="K291" s="53"/>
      <c r="L291" s="53"/>
      <c r="M291" s="53"/>
      <c r="N291" s="53"/>
    </row>
    <row r="293" spans="2:15">
      <c r="B293" s="1"/>
      <c r="C293" s="1"/>
      <c r="D293" s="1" t="s">
        <v>0</v>
      </c>
      <c r="E293" s="1"/>
      <c r="F293" s="1" t="s">
        <v>1</v>
      </c>
      <c r="G293" s="1"/>
    </row>
    <row r="294" spans="2:15">
      <c r="B294" s="1" t="s">
        <v>27</v>
      </c>
      <c r="C294" s="1"/>
      <c r="D294" s="1" t="s">
        <v>3</v>
      </c>
      <c r="E294" s="1" t="s">
        <v>4</v>
      </c>
      <c r="F294" s="1" t="s">
        <v>3</v>
      </c>
      <c r="G294" s="1" t="s">
        <v>4</v>
      </c>
      <c r="I294" s="53"/>
      <c r="J294" s="47" t="s">
        <v>209</v>
      </c>
      <c r="K294" s="47" t="s">
        <v>12</v>
      </c>
      <c r="L294" s="53"/>
      <c r="M294" s="48" t="s">
        <v>210</v>
      </c>
      <c r="N294" s="48" t="s">
        <v>211</v>
      </c>
      <c r="O294" s="67" t="s">
        <v>222</v>
      </c>
    </row>
    <row r="295" spans="2:15">
      <c r="B295" s="33" t="s">
        <v>31</v>
      </c>
      <c r="C295" s="2" t="s">
        <v>64</v>
      </c>
      <c r="D295" s="8">
        <v>21</v>
      </c>
      <c r="E295" s="8">
        <v>17.5</v>
      </c>
      <c r="F295" s="8">
        <v>9.5</v>
      </c>
      <c r="G295" s="8">
        <v>8.5</v>
      </c>
      <c r="I295" s="48" t="s">
        <v>206</v>
      </c>
      <c r="J295" s="46">
        <f>SUM(D295:G295)</f>
        <v>56.5</v>
      </c>
      <c r="K295" s="46">
        <f>SUM(D297:G297)</f>
        <v>8.5</v>
      </c>
      <c r="L295" s="53"/>
      <c r="M295" s="46">
        <f>J295*100/J298</f>
        <v>87.596899224806208</v>
      </c>
      <c r="N295" s="46">
        <f>K295*100/K298</f>
        <v>56.666666666666664</v>
      </c>
      <c r="O295" s="46">
        <f>K295*100/(K295+K297+K296+J301)</f>
        <v>22.368421052631579</v>
      </c>
    </row>
    <row r="296" spans="2:15">
      <c r="B296" s="2"/>
      <c r="C296" s="2" t="s">
        <v>76</v>
      </c>
      <c r="D296" s="8">
        <v>3.5</v>
      </c>
      <c r="E296" s="8">
        <v>1.5</v>
      </c>
      <c r="F296" s="8">
        <v>1.5</v>
      </c>
      <c r="G296" s="8">
        <v>0.5</v>
      </c>
      <c r="I296" s="48" t="s">
        <v>207</v>
      </c>
      <c r="J296" s="46">
        <f>SUM(D296:G296)</f>
        <v>7</v>
      </c>
      <c r="K296" s="46">
        <f>SUM(D298:G298)</f>
        <v>4</v>
      </c>
      <c r="L296" s="53"/>
      <c r="M296" s="46">
        <f>J296*100/J298</f>
        <v>10.852713178294573</v>
      </c>
      <c r="N296" s="46">
        <f>K296*100/K298</f>
        <v>26.666666666666668</v>
      </c>
      <c r="O296" s="46">
        <f>K296*100/(K295+K296+K297+J301)</f>
        <v>10.526315789473685</v>
      </c>
    </row>
    <row r="297" spans="2:15">
      <c r="B297" s="2"/>
      <c r="C297" s="2" t="s">
        <v>66</v>
      </c>
      <c r="D297" s="8">
        <v>5</v>
      </c>
      <c r="E297" s="8">
        <v>1.5</v>
      </c>
      <c r="F297" s="8">
        <v>1</v>
      </c>
      <c r="G297" s="8">
        <v>1</v>
      </c>
      <c r="I297" s="48" t="s">
        <v>208</v>
      </c>
      <c r="J297" s="46">
        <f>SUM(D299:G299)</f>
        <v>1</v>
      </c>
      <c r="K297" s="46">
        <f>SUM(D300:G300)</f>
        <v>2.5</v>
      </c>
      <c r="L297" s="53"/>
      <c r="M297" s="46">
        <f>J297*100/J298</f>
        <v>1.5503875968992249</v>
      </c>
      <c r="N297" s="46">
        <f>K297*100/K298</f>
        <v>16.666666666666668</v>
      </c>
      <c r="O297" s="46">
        <f>K297*100/(K295+K296+K297+J301)</f>
        <v>6.5789473684210522</v>
      </c>
    </row>
    <row r="298" spans="2:15">
      <c r="B298" s="2"/>
      <c r="C298" s="2" t="s">
        <v>77</v>
      </c>
      <c r="D298" s="8">
        <v>2.5</v>
      </c>
      <c r="E298" s="8">
        <v>1.5</v>
      </c>
      <c r="F298" s="8">
        <v>0</v>
      </c>
      <c r="G298" s="8">
        <v>0</v>
      </c>
      <c r="I298" s="48" t="s">
        <v>212</v>
      </c>
      <c r="J298" s="46">
        <f>SUM(J295:J297)</f>
        <v>64.5</v>
      </c>
      <c r="K298" s="46">
        <f>SUM(K295:K297)</f>
        <v>15</v>
      </c>
      <c r="L298" s="53"/>
      <c r="M298" s="53"/>
      <c r="N298" s="53"/>
      <c r="O298" s="46">
        <f>J301*100/(K295+K296+K297+J301)</f>
        <v>60.526315789473685</v>
      </c>
    </row>
    <row r="299" spans="2:15">
      <c r="B299" s="2"/>
      <c r="C299" s="2" t="s">
        <v>78</v>
      </c>
      <c r="D299" s="8">
        <v>0.5</v>
      </c>
      <c r="E299" s="8">
        <v>0</v>
      </c>
      <c r="F299" s="8">
        <v>0.5</v>
      </c>
      <c r="G299" s="8">
        <v>0</v>
      </c>
      <c r="I299" s="53"/>
      <c r="J299" s="53"/>
      <c r="K299" s="53"/>
      <c r="L299" s="53"/>
      <c r="M299" s="53"/>
      <c r="N299" s="53"/>
    </row>
    <row r="300" spans="2:15">
      <c r="B300" s="2"/>
      <c r="C300" s="2" t="s">
        <v>79</v>
      </c>
      <c r="D300" s="8">
        <v>2</v>
      </c>
      <c r="E300" s="8">
        <v>0</v>
      </c>
      <c r="F300" s="8">
        <v>0</v>
      </c>
      <c r="G300" s="8">
        <v>0.5</v>
      </c>
      <c r="I300" s="53"/>
      <c r="J300" s="53"/>
      <c r="K300" s="53"/>
      <c r="L300" s="53"/>
      <c r="M300" s="53"/>
      <c r="N300" s="53"/>
    </row>
    <row r="301" spans="2:15">
      <c r="B301" s="2"/>
      <c r="C301" s="2" t="s">
        <v>12</v>
      </c>
      <c r="D301" s="8">
        <v>7.5</v>
      </c>
      <c r="E301" s="8">
        <v>12.5</v>
      </c>
      <c r="F301" s="8">
        <v>1.5</v>
      </c>
      <c r="G301" s="8">
        <v>1.5</v>
      </c>
      <c r="I301" s="48" t="s">
        <v>221</v>
      </c>
      <c r="J301" s="46">
        <f>SUM(D301:G301)</f>
        <v>23</v>
      </c>
      <c r="K301" s="53"/>
      <c r="L301" s="53"/>
      <c r="M301" s="53"/>
      <c r="N301" s="53"/>
    </row>
    <row r="303" spans="2:15">
      <c r="B303" s="1"/>
      <c r="C303" s="1"/>
      <c r="D303" s="1" t="s">
        <v>0</v>
      </c>
      <c r="E303" s="1"/>
      <c r="F303" s="1" t="s">
        <v>1</v>
      </c>
      <c r="G303" s="1"/>
    </row>
    <row r="304" spans="2:15">
      <c r="B304" s="1" t="s">
        <v>27</v>
      </c>
      <c r="C304" s="1"/>
      <c r="D304" s="1" t="s">
        <v>3</v>
      </c>
      <c r="E304" s="1" t="s">
        <v>4</v>
      </c>
      <c r="F304" s="1" t="s">
        <v>3</v>
      </c>
      <c r="G304" s="1" t="s">
        <v>4</v>
      </c>
      <c r="I304" s="53"/>
      <c r="J304" s="47" t="s">
        <v>209</v>
      </c>
      <c r="K304" s="47" t="s">
        <v>12</v>
      </c>
      <c r="L304" s="53"/>
      <c r="M304" s="48" t="s">
        <v>210</v>
      </c>
      <c r="N304" s="48" t="s">
        <v>211</v>
      </c>
      <c r="O304" s="67" t="s">
        <v>222</v>
      </c>
    </row>
    <row r="305" spans="2:15">
      <c r="B305" s="33" t="s">
        <v>32</v>
      </c>
      <c r="C305" s="2" t="s">
        <v>64</v>
      </c>
      <c r="D305" s="8">
        <v>27.5</v>
      </c>
      <c r="E305" s="8">
        <v>10</v>
      </c>
      <c r="F305" s="8">
        <v>19</v>
      </c>
      <c r="G305" s="8">
        <v>6</v>
      </c>
      <c r="I305" s="48" t="s">
        <v>206</v>
      </c>
      <c r="J305" s="46">
        <f>SUM(D305:G305)</f>
        <v>62.5</v>
      </c>
      <c r="K305" s="46">
        <f>SUM(D307:G307)</f>
        <v>9.5</v>
      </c>
      <c r="L305" s="53"/>
      <c r="M305" s="46">
        <f>J305*100/J308</f>
        <v>91.240875912408754</v>
      </c>
      <c r="N305" s="46">
        <f>K305*100/K308</f>
        <v>70.370370370370367</v>
      </c>
      <c r="O305" s="46">
        <f>K305*100/(K305+K307+K306+J311)</f>
        <v>17.757009345794394</v>
      </c>
    </row>
    <row r="306" spans="2:15">
      <c r="B306" s="2"/>
      <c r="C306" s="2" t="s">
        <v>76</v>
      </c>
      <c r="D306" s="8">
        <v>3</v>
      </c>
      <c r="E306" s="8">
        <v>0</v>
      </c>
      <c r="F306" s="8">
        <v>0</v>
      </c>
      <c r="G306" s="8">
        <v>0</v>
      </c>
      <c r="I306" s="48" t="s">
        <v>207</v>
      </c>
      <c r="J306" s="46">
        <f>SUM(D306:G306)</f>
        <v>3</v>
      </c>
      <c r="K306" s="46">
        <f>SUM(D308:G308)</f>
        <v>0.5</v>
      </c>
      <c r="L306" s="53"/>
      <c r="M306" s="46">
        <f>J306*100/J308</f>
        <v>4.3795620437956204</v>
      </c>
      <c r="N306" s="46">
        <f>K306*100/K308</f>
        <v>3.7037037037037037</v>
      </c>
      <c r="O306" s="46">
        <f>K306*100/(K305+K306+K307+J311)</f>
        <v>0.93457943925233644</v>
      </c>
    </row>
    <row r="307" spans="2:15">
      <c r="B307" s="2"/>
      <c r="C307" s="2" t="s">
        <v>66</v>
      </c>
      <c r="D307" s="8">
        <v>3.5</v>
      </c>
      <c r="E307" s="8">
        <v>2.5</v>
      </c>
      <c r="F307" s="8">
        <v>2.5</v>
      </c>
      <c r="G307" s="8">
        <v>1</v>
      </c>
      <c r="I307" s="48" t="s">
        <v>208</v>
      </c>
      <c r="J307" s="46">
        <f>SUM(D309:G309)</f>
        <v>3</v>
      </c>
      <c r="K307" s="46">
        <f>SUM(D310:G310)</f>
        <v>3.5</v>
      </c>
      <c r="L307" s="53"/>
      <c r="M307" s="46">
        <f>J307*100/J308</f>
        <v>4.3795620437956204</v>
      </c>
      <c r="N307" s="46">
        <f>K307*100/K308</f>
        <v>25.925925925925927</v>
      </c>
      <c r="O307" s="46">
        <f>K307*100/(K305+K306+K307+J311)</f>
        <v>6.5420560747663554</v>
      </c>
    </row>
    <row r="308" spans="2:15">
      <c r="B308" s="2"/>
      <c r="C308" s="2" t="s">
        <v>77</v>
      </c>
      <c r="D308" s="8">
        <v>0.5</v>
      </c>
      <c r="E308" s="8">
        <v>0</v>
      </c>
      <c r="F308" s="8">
        <v>0</v>
      </c>
      <c r="G308" s="8">
        <v>0</v>
      </c>
      <c r="I308" s="48" t="s">
        <v>212</v>
      </c>
      <c r="J308" s="46">
        <f>SUM(J305:J307)</f>
        <v>68.5</v>
      </c>
      <c r="K308" s="46">
        <f>SUM(K305:K307)</f>
        <v>13.5</v>
      </c>
      <c r="L308" s="53"/>
      <c r="M308" s="53"/>
      <c r="N308" s="53"/>
      <c r="O308" s="46">
        <f>J311*100/(K305+K306+K307+J311)</f>
        <v>74.766355140186917</v>
      </c>
    </row>
    <row r="309" spans="2:15">
      <c r="B309" s="2"/>
      <c r="C309" s="2" t="s">
        <v>78</v>
      </c>
      <c r="D309" s="8">
        <v>2</v>
      </c>
      <c r="E309" s="8">
        <v>1</v>
      </c>
      <c r="F309" s="8">
        <v>0</v>
      </c>
      <c r="G309" s="8">
        <v>0</v>
      </c>
      <c r="I309" s="53"/>
      <c r="J309" s="53"/>
      <c r="K309" s="53"/>
      <c r="L309" s="53"/>
      <c r="M309" s="53"/>
      <c r="N309" s="53"/>
    </row>
    <row r="310" spans="2:15">
      <c r="B310" s="2"/>
      <c r="C310" s="2" t="s">
        <v>79</v>
      </c>
      <c r="D310" s="8">
        <v>3</v>
      </c>
      <c r="E310" s="8">
        <v>0.5</v>
      </c>
      <c r="F310" s="8">
        <v>0</v>
      </c>
      <c r="G310" s="8">
        <v>0</v>
      </c>
      <c r="I310" s="53"/>
      <c r="J310" s="53"/>
      <c r="K310" s="53"/>
      <c r="L310" s="53"/>
      <c r="M310" s="53"/>
      <c r="N310" s="53"/>
    </row>
    <row r="311" spans="2:15">
      <c r="B311" s="2"/>
      <c r="C311" s="2" t="s">
        <v>12</v>
      </c>
      <c r="D311" s="8">
        <v>15</v>
      </c>
      <c r="E311" s="8">
        <v>19.5</v>
      </c>
      <c r="F311" s="8">
        <v>1.5</v>
      </c>
      <c r="G311" s="8">
        <v>4</v>
      </c>
      <c r="I311" s="48" t="s">
        <v>221</v>
      </c>
      <c r="J311" s="46">
        <f>SUM(D311:G311)</f>
        <v>40</v>
      </c>
      <c r="K311" s="53"/>
      <c r="L311" s="53"/>
      <c r="M311" s="53"/>
      <c r="N311" s="53"/>
    </row>
    <row r="313" spans="2:15">
      <c r="B313" s="1"/>
      <c r="C313" s="1"/>
      <c r="D313" s="1" t="s">
        <v>0</v>
      </c>
      <c r="E313" s="1"/>
      <c r="F313" s="1" t="s">
        <v>1</v>
      </c>
      <c r="G313" s="1"/>
    </row>
    <row r="314" spans="2:15">
      <c r="B314" s="1" t="s">
        <v>27</v>
      </c>
      <c r="C314" s="1"/>
      <c r="D314" s="1" t="s">
        <v>3</v>
      </c>
      <c r="E314" s="1" t="s">
        <v>4</v>
      </c>
      <c r="F314" s="1" t="s">
        <v>3</v>
      </c>
      <c r="G314" s="1" t="s">
        <v>4</v>
      </c>
      <c r="I314" s="53"/>
      <c r="J314" s="47" t="s">
        <v>209</v>
      </c>
      <c r="K314" s="47" t="s">
        <v>12</v>
      </c>
      <c r="L314" s="53"/>
      <c r="M314" s="48" t="s">
        <v>210</v>
      </c>
      <c r="N314" s="48" t="s">
        <v>211</v>
      </c>
      <c r="O314" s="67" t="s">
        <v>222</v>
      </c>
    </row>
    <row r="315" spans="2:15">
      <c r="B315" s="33" t="s">
        <v>33</v>
      </c>
      <c r="C315" s="2" t="s">
        <v>64</v>
      </c>
      <c r="D315" s="8">
        <v>18</v>
      </c>
      <c r="E315" s="8">
        <v>16</v>
      </c>
      <c r="F315" s="8">
        <v>18</v>
      </c>
      <c r="G315" s="8">
        <v>6</v>
      </c>
      <c r="I315" s="48" t="s">
        <v>206</v>
      </c>
      <c r="J315" s="46">
        <f>SUM(D315:G315)</f>
        <v>58</v>
      </c>
      <c r="K315" s="46">
        <f>SUM(D317:G317)</f>
        <v>6</v>
      </c>
      <c r="L315" s="53"/>
      <c r="M315" s="46">
        <f>J315*100/J318</f>
        <v>87.218045112781951</v>
      </c>
      <c r="N315" s="46">
        <f>K315*100/K318</f>
        <v>63.157894736842103</v>
      </c>
      <c r="O315" s="46">
        <f>K315*100/(K315+K317+K316+J321)</f>
        <v>12.76595744680851</v>
      </c>
    </row>
    <row r="316" spans="2:15">
      <c r="B316" s="2"/>
      <c r="C316" s="2" t="s">
        <v>76</v>
      </c>
      <c r="D316" s="8">
        <v>3.5</v>
      </c>
      <c r="E316" s="8">
        <v>0.5</v>
      </c>
      <c r="F316" s="8">
        <v>0</v>
      </c>
      <c r="G316" s="8">
        <v>0</v>
      </c>
      <c r="I316" s="48" t="s">
        <v>207</v>
      </c>
      <c r="J316" s="46">
        <f>SUM(D316:G316)</f>
        <v>4</v>
      </c>
      <c r="K316" s="46">
        <f>SUM(D318:G318)</f>
        <v>1.5</v>
      </c>
      <c r="L316" s="53"/>
      <c r="M316" s="46">
        <f>J316*100/J318</f>
        <v>6.0150375939849621</v>
      </c>
      <c r="N316" s="46">
        <f>K316*100/K318</f>
        <v>15.789473684210526</v>
      </c>
      <c r="O316" s="46">
        <f>K316*100/(K315+K316+K317+J321)</f>
        <v>3.1914893617021276</v>
      </c>
    </row>
    <row r="317" spans="2:15">
      <c r="B317" s="2"/>
      <c r="C317" s="2" t="s">
        <v>66</v>
      </c>
      <c r="D317" s="8">
        <v>3.5</v>
      </c>
      <c r="E317" s="8">
        <v>2.5</v>
      </c>
      <c r="F317" s="8">
        <v>0</v>
      </c>
      <c r="G317" s="8">
        <v>0</v>
      </c>
      <c r="I317" s="48" t="s">
        <v>208</v>
      </c>
      <c r="J317" s="46">
        <f>SUM(D319:G319)</f>
        <v>4.5</v>
      </c>
      <c r="K317" s="46">
        <f>SUM(D320:G320)</f>
        <v>2</v>
      </c>
      <c r="L317" s="53"/>
      <c r="M317" s="46">
        <f>J317*100/J318</f>
        <v>6.7669172932330826</v>
      </c>
      <c r="N317" s="46">
        <f>K317*100/K318</f>
        <v>21.05263157894737</v>
      </c>
      <c r="O317" s="46">
        <f>K317*100/(K315+K316+K317+J321)</f>
        <v>4.2553191489361701</v>
      </c>
    </row>
    <row r="318" spans="2:15">
      <c r="B318" s="2"/>
      <c r="C318" s="2" t="s">
        <v>77</v>
      </c>
      <c r="D318" s="8">
        <v>0.5</v>
      </c>
      <c r="E318" s="8">
        <v>1</v>
      </c>
      <c r="F318" s="8">
        <v>0</v>
      </c>
      <c r="G318" s="8">
        <v>0</v>
      </c>
      <c r="I318" s="48" t="s">
        <v>212</v>
      </c>
      <c r="J318" s="46">
        <f>SUM(J315:J317)</f>
        <v>66.5</v>
      </c>
      <c r="K318" s="46">
        <f>SUM(K315:K317)</f>
        <v>9.5</v>
      </c>
      <c r="L318" s="53"/>
      <c r="M318" s="53"/>
      <c r="N318" s="53"/>
      <c r="O318" s="46">
        <f>J321*100/(K315+K316+K317+J321)</f>
        <v>79.787234042553195</v>
      </c>
    </row>
    <row r="319" spans="2:15">
      <c r="B319" s="2"/>
      <c r="C319" s="2" t="s">
        <v>78</v>
      </c>
      <c r="D319" s="8">
        <v>3.5</v>
      </c>
      <c r="E319" s="8">
        <v>0</v>
      </c>
      <c r="F319" s="8">
        <v>1</v>
      </c>
      <c r="G319" s="8">
        <v>0</v>
      </c>
      <c r="I319" s="53"/>
      <c r="J319" s="53"/>
      <c r="K319" s="53"/>
      <c r="L319" s="53"/>
      <c r="M319" s="53"/>
      <c r="N319" s="53"/>
    </row>
    <row r="320" spans="2:15">
      <c r="B320" s="2"/>
      <c r="C320" s="2" t="s">
        <v>79</v>
      </c>
      <c r="D320" s="8">
        <v>1.5</v>
      </c>
      <c r="E320" s="8">
        <v>0.5</v>
      </c>
      <c r="F320" s="8">
        <v>0</v>
      </c>
      <c r="G320" s="8">
        <v>0</v>
      </c>
      <c r="I320" s="53"/>
      <c r="J320" s="53"/>
      <c r="K320" s="53"/>
      <c r="L320" s="53"/>
      <c r="M320" s="53"/>
      <c r="N320" s="53"/>
    </row>
    <row r="321" spans="2:15">
      <c r="B321" s="2"/>
      <c r="C321" s="2" t="s">
        <v>12</v>
      </c>
      <c r="D321" s="8">
        <v>14</v>
      </c>
      <c r="E321" s="8">
        <v>17.5</v>
      </c>
      <c r="F321" s="8">
        <v>1.5</v>
      </c>
      <c r="G321" s="8">
        <v>4.5</v>
      </c>
      <c r="I321" s="48" t="s">
        <v>221</v>
      </c>
      <c r="J321" s="46">
        <f>SUM(D321:G321)</f>
        <v>37.5</v>
      </c>
      <c r="K321" s="53"/>
      <c r="L321" s="53"/>
      <c r="M321" s="53"/>
      <c r="N321" s="53"/>
    </row>
    <row r="323" spans="2:15">
      <c r="B323" s="1"/>
      <c r="C323" s="1"/>
      <c r="D323" s="1" t="s">
        <v>0</v>
      </c>
      <c r="E323" s="1"/>
      <c r="F323" s="1" t="s">
        <v>1</v>
      </c>
      <c r="G323" s="1"/>
    </row>
    <row r="324" spans="2:15">
      <c r="B324" s="1" t="s">
        <v>22</v>
      </c>
      <c r="C324" s="1"/>
      <c r="D324" s="1" t="s">
        <v>3</v>
      </c>
      <c r="E324" s="1" t="s">
        <v>4</v>
      </c>
      <c r="F324" s="1" t="s">
        <v>3</v>
      </c>
      <c r="G324" s="1" t="s">
        <v>4</v>
      </c>
      <c r="I324" s="53"/>
      <c r="J324" s="47" t="s">
        <v>209</v>
      </c>
      <c r="K324" s="47" t="s">
        <v>12</v>
      </c>
      <c r="L324" s="53"/>
      <c r="M324" s="48" t="s">
        <v>210</v>
      </c>
      <c r="N324" s="48" t="s">
        <v>211</v>
      </c>
      <c r="O324" s="67" t="s">
        <v>222</v>
      </c>
    </row>
    <row r="325" spans="2:15">
      <c r="B325" s="9" t="s">
        <v>23</v>
      </c>
      <c r="C325" s="2" t="s">
        <v>64</v>
      </c>
      <c r="D325" s="8">
        <v>9.5</v>
      </c>
      <c r="E325" s="8">
        <v>8</v>
      </c>
      <c r="F325" s="8">
        <v>2.5</v>
      </c>
      <c r="G325" s="8">
        <v>2.5</v>
      </c>
      <c r="I325" s="48" t="s">
        <v>206</v>
      </c>
      <c r="J325" s="46">
        <f>SUM(D325:G325)</f>
        <v>22.5</v>
      </c>
      <c r="K325" s="46">
        <f>SUM(D327:G327)</f>
        <v>7</v>
      </c>
      <c r="L325" s="53"/>
      <c r="M325" s="46">
        <f>J325*100/J328</f>
        <v>62.5</v>
      </c>
      <c r="N325" s="46">
        <f>K325*100/K328</f>
        <v>42.424242424242422</v>
      </c>
      <c r="O325" s="46">
        <f>K325*100/(K325+K327+K326+J331)</f>
        <v>16.279069767441861</v>
      </c>
    </row>
    <row r="326" spans="2:15">
      <c r="B326" s="2"/>
      <c r="C326" s="2" t="s">
        <v>76</v>
      </c>
      <c r="D326" s="8">
        <v>7.5</v>
      </c>
      <c r="E326" s="8">
        <v>4</v>
      </c>
      <c r="F326" s="8">
        <v>1</v>
      </c>
      <c r="G326" s="8">
        <v>0.5</v>
      </c>
      <c r="I326" s="48" t="s">
        <v>207</v>
      </c>
      <c r="J326" s="46">
        <f>SUM(D326:G326)</f>
        <v>13</v>
      </c>
      <c r="K326" s="46">
        <f>SUM(D328:G328)</f>
        <v>9</v>
      </c>
      <c r="L326" s="53"/>
      <c r="M326" s="46">
        <f>J326*100/J328</f>
        <v>36.111111111111114</v>
      </c>
      <c r="N326" s="46">
        <f>K326*100/K328</f>
        <v>54.545454545454547</v>
      </c>
      <c r="O326" s="46">
        <f>K326*100/(K325+K326+K327+J331)</f>
        <v>20.930232558139537</v>
      </c>
    </row>
    <row r="327" spans="2:15">
      <c r="B327" s="2"/>
      <c r="C327" s="2" t="s">
        <v>66</v>
      </c>
      <c r="D327" s="8">
        <v>3</v>
      </c>
      <c r="E327" s="8">
        <v>4</v>
      </c>
      <c r="F327" s="8">
        <v>0</v>
      </c>
      <c r="G327" s="8">
        <v>0</v>
      </c>
      <c r="I327" s="48" t="s">
        <v>208</v>
      </c>
      <c r="J327" s="46">
        <f>SUM(D329:G329)</f>
        <v>0.5</v>
      </c>
      <c r="K327" s="46">
        <f>SUM(D330:G330)</f>
        <v>0.5</v>
      </c>
      <c r="L327" s="53"/>
      <c r="M327" s="46">
        <f>J327*100/J328</f>
        <v>1.3888888888888888</v>
      </c>
      <c r="N327" s="46">
        <f>K327*100/K328</f>
        <v>3.0303030303030303</v>
      </c>
      <c r="O327" s="46">
        <f>K327*100/(K325+K326+K327+J331)</f>
        <v>1.1627906976744187</v>
      </c>
    </row>
    <row r="328" spans="2:15">
      <c r="B328" s="2"/>
      <c r="C328" s="2" t="s">
        <v>77</v>
      </c>
      <c r="D328" s="8">
        <v>6.5</v>
      </c>
      <c r="E328" s="8">
        <v>2</v>
      </c>
      <c r="F328" s="8">
        <v>0</v>
      </c>
      <c r="G328" s="8">
        <v>0.5</v>
      </c>
      <c r="I328" s="48" t="s">
        <v>212</v>
      </c>
      <c r="J328" s="46">
        <f>SUM(J325:J327)</f>
        <v>36</v>
      </c>
      <c r="K328" s="46">
        <f>SUM(K325:K327)</f>
        <v>16.5</v>
      </c>
      <c r="L328" s="53"/>
      <c r="M328" s="53"/>
      <c r="N328" s="53"/>
      <c r="O328" s="46">
        <f>J331*100/(K325+K326+K327+J331)</f>
        <v>61.627906976744185</v>
      </c>
    </row>
    <row r="329" spans="2:15">
      <c r="B329" s="2"/>
      <c r="C329" s="2" t="s">
        <v>78</v>
      </c>
      <c r="D329" s="8">
        <v>0.5</v>
      </c>
      <c r="E329" s="8">
        <v>0</v>
      </c>
      <c r="F329" s="8">
        <v>0</v>
      </c>
      <c r="G329" s="8">
        <v>0</v>
      </c>
      <c r="I329" s="53"/>
      <c r="J329" s="53"/>
      <c r="K329" s="53"/>
      <c r="L329" s="53"/>
      <c r="M329" s="53"/>
      <c r="N329" s="53"/>
    </row>
    <row r="330" spans="2:15">
      <c r="B330" s="2"/>
      <c r="C330" s="2" t="s">
        <v>79</v>
      </c>
      <c r="D330" s="8">
        <v>0.5</v>
      </c>
      <c r="E330" s="8">
        <v>0</v>
      </c>
      <c r="F330" s="8">
        <v>0</v>
      </c>
      <c r="G330" s="8">
        <v>0</v>
      </c>
      <c r="I330" s="53"/>
      <c r="J330" s="53"/>
      <c r="K330" s="53"/>
      <c r="L330" s="53"/>
      <c r="M330" s="53"/>
      <c r="N330" s="53"/>
    </row>
    <row r="331" spans="2:15">
      <c r="B331" s="2"/>
      <c r="C331" s="2" t="s">
        <v>12</v>
      </c>
      <c r="D331" s="8">
        <v>11.5</v>
      </c>
      <c r="E331" s="8">
        <v>10.5</v>
      </c>
      <c r="F331" s="8">
        <v>2.5</v>
      </c>
      <c r="G331" s="8">
        <v>2</v>
      </c>
      <c r="I331" s="48" t="s">
        <v>221</v>
      </c>
      <c r="J331" s="46">
        <f>SUM(D331:G331)</f>
        <v>26.5</v>
      </c>
      <c r="K331" s="53"/>
      <c r="L331" s="53"/>
      <c r="M331" s="53"/>
      <c r="N331" s="53"/>
    </row>
    <row r="333" spans="2:15">
      <c r="B333" s="1"/>
      <c r="C333" s="1"/>
      <c r="D333" s="1" t="s">
        <v>0</v>
      </c>
      <c r="E333" s="1"/>
      <c r="F333" s="1" t="s">
        <v>1</v>
      </c>
      <c r="G333" s="1"/>
    </row>
    <row r="334" spans="2:15">
      <c r="B334" s="1" t="s">
        <v>22</v>
      </c>
      <c r="C334" s="1"/>
      <c r="D334" s="1" t="s">
        <v>3</v>
      </c>
      <c r="E334" s="1" t="s">
        <v>4</v>
      </c>
      <c r="F334" s="1" t="s">
        <v>3</v>
      </c>
      <c r="G334" s="1" t="s">
        <v>4</v>
      </c>
      <c r="I334" s="53"/>
      <c r="J334" s="47" t="s">
        <v>209</v>
      </c>
      <c r="K334" s="47" t="s">
        <v>12</v>
      </c>
      <c r="L334" s="53"/>
      <c r="M334" s="48" t="s">
        <v>210</v>
      </c>
      <c r="N334" s="48" t="s">
        <v>211</v>
      </c>
      <c r="O334" s="67" t="s">
        <v>222</v>
      </c>
    </row>
    <row r="335" spans="2:15">
      <c r="B335" s="9" t="s">
        <v>25</v>
      </c>
      <c r="C335" s="2" t="s">
        <v>64</v>
      </c>
      <c r="D335" s="8">
        <v>16</v>
      </c>
      <c r="E335" s="8">
        <v>15.5</v>
      </c>
      <c r="F335" s="8">
        <v>12.5</v>
      </c>
      <c r="G335" s="8">
        <v>12.5</v>
      </c>
      <c r="I335" s="48" t="s">
        <v>206</v>
      </c>
      <c r="J335" s="46">
        <f>SUM(D335:G335)</f>
        <v>56.5</v>
      </c>
      <c r="K335" s="46">
        <f>SUM(D337:G337)</f>
        <v>14.5</v>
      </c>
      <c r="L335" s="53"/>
      <c r="M335" s="46">
        <f>J335*100/J338</f>
        <v>69.325153374233125</v>
      </c>
      <c r="N335" s="46">
        <f>K335*100/K338</f>
        <v>69.047619047619051</v>
      </c>
      <c r="O335" s="46">
        <f>K335*100/(K335+K337+K336+J341)</f>
        <v>27.884615384615383</v>
      </c>
    </row>
    <row r="336" spans="2:15">
      <c r="B336" s="2"/>
      <c r="C336" s="2" t="s">
        <v>76</v>
      </c>
      <c r="D336" s="8">
        <v>10.5</v>
      </c>
      <c r="E336" s="8">
        <v>10.5</v>
      </c>
      <c r="F336" s="8">
        <v>1</v>
      </c>
      <c r="G336" s="8">
        <v>1</v>
      </c>
      <c r="I336" s="48" t="s">
        <v>207</v>
      </c>
      <c r="J336" s="46">
        <f>SUM(D336:G336)</f>
        <v>23</v>
      </c>
      <c r="K336" s="46">
        <f>SUM(D338:G338)</f>
        <v>4</v>
      </c>
      <c r="L336" s="53"/>
      <c r="M336" s="46">
        <f>J336*100/J338</f>
        <v>28.220858895705522</v>
      </c>
      <c r="N336" s="46">
        <f>K336*100/K338</f>
        <v>19.047619047619047</v>
      </c>
      <c r="O336" s="46">
        <f>K336*100/(K335+K336+K337+J341)</f>
        <v>7.6923076923076925</v>
      </c>
    </row>
    <row r="337" spans="2:15">
      <c r="B337" s="2"/>
      <c r="C337" s="2" t="s">
        <v>66</v>
      </c>
      <c r="D337" s="8">
        <v>9</v>
      </c>
      <c r="E337" s="8">
        <v>3.5</v>
      </c>
      <c r="F337" s="8">
        <v>1.5</v>
      </c>
      <c r="G337" s="8">
        <v>0.5</v>
      </c>
      <c r="I337" s="48" t="s">
        <v>208</v>
      </c>
      <c r="J337" s="46">
        <f>SUM(D339:G339)</f>
        <v>2</v>
      </c>
      <c r="K337" s="46">
        <f>SUM(D340:G340)</f>
        <v>2.5</v>
      </c>
      <c r="L337" s="53"/>
      <c r="M337" s="46">
        <f>J337*100/J338</f>
        <v>2.4539877300613497</v>
      </c>
      <c r="N337" s="46">
        <f>K337*100/K338</f>
        <v>11.904761904761905</v>
      </c>
      <c r="O337" s="46">
        <f>K337*100/(K335+K336+K337+J341)</f>
        <v>4.8076923076923075</v>
      </c>
    </row>
    <row r="338" spans="2:15">
      <c r="B338" s="2"/>
      <c r="C338" s="2" t="s">
        <v>77</v>
      </c>
      <c r="D338" s="8">
        <v>2.5</v>
      </c>
      <c r="E338" s="8">
        <v>1</v>
      </c>
      <c r="F338" s="8">
        <v>0.5</v>
      </c>
      <c r="G338" s="8">
        <v>0</v>
      </c>
      <c r="I338" s="48" t="s">
        <v>212</v>
      </c>
      <c r="J338" s="46">
        <f>SUM(J335:J337)</f>
        <v>81.5</v>
      </c>
      <c r="K338" s="46">
        <f>SUM(K335:K337)</f>
        <v>21</v>
      </c>
      <c r="L338" s="53"/>
      <c r="M338" s="53"/>
      <c r="N338" s="53"/>
      <c r="O338" s="46">
        <f>J341*100/(K335+K336+K337+J341)</f>
        <v>59.615384615384613</v>
      </c>
    </row>
    <row r="339" spans="2:15">
      <c r="B339" s="2"/>
      <c r="C339" s="2" t="s">
        <v>78</v>
      </c>
      <c r="D339" s="8">
        <v>1.5</v>
      </c>
      <c r="E339" s="8">
        <v>0.5</v>
      </c>
      <c r="F339" s="8">
        <v>0</v>
      </c>
      <c r="G339" s="8">
        <v>0</v>
      </c>
      <c r="I339" s="53"/>
      <c r="J339" s="53"/>
      <c r="K339" s="53"/>
      <c r="L339" s="53"/>
      <c r="M339" s="53"/>
      <c r="N339" s="53"/>
    </row>
    <row r="340" spans="2:15">
      <c r="B340" s="2"/>
      <c r="C340" s="2" t="s">
        <v>79</v>
      </c>
      <c r="D340" s="8">
        <v>1.5</v>
      </c>
      <c r="E340" s="8">
        <v>0.5</v>
      </c>
      <c r="F340" s="8">
        <v>0</v>
      </c>
      <c r="G340" s="8">
        <v>0.5</v>
      </c>
      <c r="I340" s="53"/>
      <c r="J340" s="53"/>
      <c r="K340" s="53"/>
      <c r="L340" s="53"/>
      <c r="M340" s="53"/>
      <c r="N340" s="53"/>
    </row>
    <row r="341" spans="2:15">
      <c r="B341" s="2"/>
      <c r="C341" s="2" t="s">
        <v>12</v>
      </c>
      <c r="D341" s="8">
        <v>10.5</v>
      </c>
      <c r="E341" s="8">
        <v>16</v>
      </c>
      <c r="F341" s="8">
        <v>1</v>
      </c>
      <c r="G341" s="8">
        <v>3.5</v>
      </c>
      <c r="I341" s="48" t="s">
        <v>221</v>
      </c>
      <c r="J341" s="46">
        <f>SUM(D341:G341)</f>
        <v>31</v>
      </c>
      <c r="K341" s="53"/>
      <c r="L341" s="53"/>
      <c r="M341" s="53"/>
      <c r="N341" s="53"/>
    </row>
    <row r="343" spans="2:15">
      <c r="B343" s="1"/>
      <c r="C343" s="1"/>
      <c r="D343" s="1" t="s">
        <v>0</v>
      </c>
      <c r="E343" s="1"/>
      <c r="F343" s="1" t="s">
        <v>1</v>
      </c>
      <c r="G343" s="1"/>
    </row>
    <row r="344" spans="2:15">
      <c r="B344" s="1" t="s">
        <v>16</v>
      </c>
      <c r="C344" s="1"/>
      <c r="D344" s="1" t="s">
        <v>3</v>
      </c>
      <c r="E344" s="1" t="s">
        <v>4</v>
      </c>
      <c r="F344" s="1" t="s">
        <v>3</v>
      </c>
      <c r="G344" s="1" t="s">
        <v>4</v>
      </c>
      <c r="I344" s="53"/>
      <c r="J344" s="47" t="s">
        <v>209</v>
      </c>
      <c r="K344" s="47" t="s">
        <v>12</v>
      </c>
      <c r="L344" s="53"/>
      <c r="M344" s="48" t="s">
        <v>210</v>
      </c>
      <c r="N344" s="48" t="s">
        <v>211</v>
      </c>
      <c r="O344" s="67" t="s">
        <v>222</v>
      </c>
    </row>
    <row r="345" spans="2:15">
      <c r="B345" s="22" t="s">
        <v>55</v>
      </c>
      <c r="C345" s="22" t="s">
        <v>64</v>
      </c>
      <c r="D345" s="22">
        <v>15</v>
      </c>
      <c r="E345" s="22">
        <v>9</v>
      </c>
      <c r="F345" s="22">
        <v>7</v>
      </c>
      <c r="G345" s="22">
        <v>5</v>
      </c>
      <c r="I345" s="48" t="s">
        <v>206</v>
      </c>
      <c r="J345" s="46">
        <f>SUM(D345:G345)</f>
        <v>36</v>
      </c>
      <c r="K345" s="46">
        <f>SUM(D347:G347)</f>
        <v>5</v>
      </c>
      <c r="L345" s="53"/>
      <c r="M345" s="46">
        <f>J345*100/J348</f>
        <v>78.260869565217391</v>
      </c>
      <c r="N345" s="46">
        <f>K345*100/K348</f>
        <v>55.555555555555557</v>
      </c>
      <c r="O345" s="46">
        <f>K345*100/(K345+K347+K346+J351)</f>
        <v>12.195121951219512</v>
      </c>
    </row>
    <row r="346" spans="2:15">
      <c r="B346" s="22"/>
      <c r="C346" s="22" t="s">
        <v>63</v>
      </c>
      <c r="D346" s="22">
        <v>4</v>
      </c>
      <c r="E346" s="22">
        <v>1</v>
      </c>
      <c r="F346" s="22">
        <v>1</v>
      </c>
      <c r="G346" s="22">
        <v>1</v>
      </c>
      <c r="I346" s="48" t="s">
        <v>207</v>
      </c>
      <c r="J346" s="46">
        <f>SUM(D346:G346)</f>
        <v>7</v>
      </c>
      <c r="K346" s="46">
        <f>SUM(D348:G348)</f>
        <v>1</v>
      </c>
      <c r="L346" s="53"/>
      <c r="M346" s="46">
        <f>J346*100/J348</f>
        <v>15.217391304347826</v>
      </c>
      <c r="N346" s="46">
        <f>K346*100/K348</f>
        <v>11.111111111111111</v>
      </c>
      <c r="O346" s="46">
        <f>K346*100/(K345+K346+K347+J351)</f>
        <v>2.4390243902439024</v>
      </c>
    </row>
    <row r="347" spans="2:15">
      <c r="B347" s="22"/>
      <c r="C347" s="22" t="s">
        <v>66</v>
      </c>
      <c r="D347" s="22">
        <v>5</v>
      </c>
      <c r="E347" s="22">
        <v>0</v>
      </c>
      <c r="F347" s="22">
        <v>0</v>
      </c>
      <c r="G347" s="22">
        <v>0</v>
      </c>
      <c r="I347" s="48" t="s">
        <v>208</v>
      </c>
      <c r="J347" s="46">
        <f>SUM(D349:G349)</f>
        <v>3</v>
      </c>
      <c r="K347" s="46">
        <f>SUM(D350:G350)</f>
        <v>3</v>
      </c>
      <c r="L347" s="53"/>
      <c r="M347" s="46">
        <f>J347*100/J348</f>
        <v>6.5217391304347823</v>
      </c>
      <c r="N347" s="46">
        <f>K347*100/K348</f>
        <v>33.333333333333336</v>
      </c>
      <c r="O347" s="46">
        <f>K347*100/(K345+K346+K347+J351)</f>
        <v>7.3170731707317076</v>
      </c>
    </row>
    <row r="348" spans="2:15">
      <c r="B348" s="22"/>
      <c r="C348" s="22" t="s">
        <v>65</v>
      </c>
      <c r="D348" s="22">
        <v>1</v>
      </c>
      <c r="E348" s="22">
        <v>0</v>
      </c>
      <c r="F348" s="22">
        <v>0</v>
      </c>
      <c r="G348" s="22">
        <v>0</v>
      </c>
      <c r="I348" s="48" t="s">
        <v>212</v>
      </c>
      <c r="J348" s="46">
        <f>SUM(J345:J347)</f>
        <v>46</v>
      </c>
      <c r="K348" s="46">
        <f>SUM(K345:K347)</f>
        <v>9</v>
      </c>
      <c r="L348" s="53"/>
      <c r="M348" s="53"/>
      <c r="N348" s="53"/>
      <c r="O348" s="46">
        <f>J351*100/(K345+K346+K347+J351)</f>
        <v>78.048780487804876</v>
      </c>
    </row>
    <row r="349" spans="2:15">
      <c r="B349" s="22"/>
      <c r="C349" s="22" t="s">
        <v>67</v>
      </c>
      <c r="D349" s="22">
        <v>1</v>
      </c>
      <c r="E349" s="22">
        <v>0</v>
      </c>
      <c r="F349" s="22">
        <v>0</v>
      </c>
      <c r="G349" s="22">
        <v>2</v>
      </c>
      <c r="I349" s="53"/>
      <c r="J349" s="53"/>
      <c r="K349" s="53"/>
      <c r="L349" s="53"/>
      <c r="M349" s="53"/>
      <c r="N349" s="53"/>
    </row>
    <row r="350" spans="2:15">
      <c r="B350" s="22"/>
      <c r="C350" s="22" t="s">
        <v>68</v>
      </c>
      <c r="D350" s="22">
        <v>1</v>
      </c>
      <c r="E350" s="22">
        <v>1</v>
      </c>
      <c r="F350" s="22">
        <v>1</v>
      </c>
      <c r="G350" s="22">
        <v>0</v>
      </c>
      <c r="I350" s="53"/>
      <c r="J350" s="53"/>
      <c r="K350" s="53"/>
      <c r="L350" s="53"/>
      <c r="M350" s="53"/>
      <c r="N350" s="53"/>
    </row>
    <row r="351" spans="2:15">
      <c r="B351" s="22"/>
      <c r="C351" s="22" t="s">
        <v>12</v>
      </c>
      <c r="D351" s="22">
        <v>13</v>
      </c>
      <c r="E351" s="22">
        <v>15</v>
      </c>
      <c r="F351" s="22">
        <v>3</v>
      </c>
      <c r="G351" s="22">
        <v>1</v>
      </c>
      <c r="I351" s="48" t="s">
        <v>221</v>
      </c>
      <c r="J351" s="46">
        <f>SUM(D351:G351)</f>
        <v>32</v>
      </c>
      <c r="K351" s="53"/>
      <c r="L351" s="53"/>
      <c r="M351" s="53"/>
      <c r="N351" s="53"/>
    </row>
    <row r="353" spans="2:15">
      <c r="B353" s="1"/>
      <c r="C353" s="1"/>
      <c r="D353" s="1" t="s">
        <v>0</v>
      </c>
      <c r="E353" s="1"/>
      <c r="F353" s="1" t="s">
        <v>1</v>
      </c>
      <c r="G353" s="1"/>
    </row>
    <row r="354" spans="2:15">
      <c r="B354" s="1" t="s">
        <v>16</v>
      </c>
      <c r="C354" s="1"/>
      <c r="D354" s="1" t="s">
        <v>3</v>
      </c>
      <c r="E354" s="1" t="s">
        <v>4</v>
      </c>
      <c r="F354" s="1" t="s">
        <v>3</v>
      </c>
      <c r="G354" s="1" t="s">
        <v>4</v>
      </c>
      <c r="I354" s="53"/>
      <c r="J354" s="47" t="s">
        <v>209</v>
      </c>
      <c r="K354" s="47" t="s">
        <v>12</v>
      </c>
      <c r="L354" s="53"/>
      <c r="M354" s="48" t="s">
        <v>210</v>
      </c>
      <c r="N354" s="48" t="s">
        <v>211</v>
      </c>
      <c r="O354" s="67" t="s">
        <v>222</v>
      </c>
    </row>
    <row r="355" spans="2:15">
      <c r="B355" s="22" t="s">
        <v>57</v>
      </c>
      <c r="C355" s="22" t="s">
        <v>64</v>
      </c>
      <c r="D355" s="22">
        <v>11</v>
      </c>
      <c r="E355" s="22">
        <v>6</v>
      </c>
      <c r="F355" s="22">
        <v>6</v>
      </c>
      <c r="G355" s="22">
        <v>2</v>
      </c>
      <c r="I355" s="48" t="s">
        <v>206</v>
      </c>
      <c r="J355" s="46">
        <f>SUM(D355:G355)</f>
        <v>25</v>
      </c>
      <c r="K355" s="46">
        <f>SUM(D357:G357)</f>
        <v>4</v>
      </c>
      <c r="L355" s="53"/>
      <c r="M355" s="46">
        <f>J355*100/J358</f>
        <v>55.555555555555557</v>
      </c>
      <c r="N355" s="46">
        <f>K355*100/K358</f>
        <v>44.444444444444443</v>
      </c>
      <c r="O355" s="46">
        <f>K355*100/(K355+K357+K356+J361)</f>
        <v>13.333333333333334</v>
      </c>
    </row>
    <row r="356" spans="2:15">
      <c r="B356" s="22"/>
      <c r="C356" s="22" t="s">
        <v>63</v>
      </c>
      <c r="D356" s="22">
        <v>6</v>
      </c>
      <c r="E356" s="22">
        <v>2</v>
      </c>
      <c r="F356" s="22">
        <v>2</v>
      </c>
      <c r="G356" s="22">
        <v>1</v>
      </c>
      <c r="I356" s="48" t="s">
        <v>207</v>
      </c>
      <c r="J356" s="46">
        <f>SUM(D356:G356)</f>
        <v>11</v>
      </c>
      <c r="K356" s="46">
        <f>SUM(D358:G358)</f>
        <v>1</v>
      </c>
      <c r="L356" s="53"/>
      <c r="M356" s="46">
        <f>J356*100/J358</f>
        <v>24.444444444444443</v>
      </c>
      <c r="N356" s="46">
        <f>K356*100/K358</f>
        <v>11.111111111111111</v>
      </c>
      <c r="O356" s="46">
        <f>K356*100/(K355+K356+K357+J361)</f>
        <v>3.3333333333333335</v>
      </c>
    </row>
    <row r="357" spans="2:15">
      <c r="B357" s="22"/>
      <c r="C357" s="22" t="s">
        <v>66</v>
      </c>
      <c r="D357" s="22">
        <v>3</v>
      </c>
      <c r="E357" s="22">
        <v>1</v>
      </c>
      <c r="F357" s="22">
        <v>0</v>
      </c>
      <c r="G357" s="22">
        <v>0</v>
      </c>
      <c r="I357" s="48" t="s">
        <v>208</v>
      </c>
      <c r="J357" s="46">
        <f>SUM(D359:G359)</f>
        <v>9</v>
      </c>
      <c r="K357" s="46">
        <f>SUM(D360:G360)</f>
        <v>4</v>
      </c>
      <c r="L357" s="53"/>
      <c r="M357" s="46">
        <f>J357*100/J358</f>
        <v>20</v>
      </c>
      <c r="N357" s="46">
        <f>K357*100/K358</f>
        <v>44.444444444444443</v>
      </c>
      <c r="O357" s="46">
        <f>K357*100/(K355+K356+K357+J361)</f>
        <v>13.333333333333334</v>
      </c>
    </row>
    <row r="358" spans="2:15">
      <c r="B358" s="22"/>
      <c r="C358" s="22" t="s">
        <v>65</v>
      </c>
      <c r="D358" s="22">
        <v>1</v>
      </c>
      <c r="E358" s="22">
        <v>0</v>
      </c>
      <c r="F358" s="22">
        <v>0</v>
      </c>
      <c r="G358" s="22">
        <v>0</v>
      </c>
      <c r="I358" s="48" t="s">
        <v>212</v>
      </c>
      <c r="J358" s="46">
        <f>SUM(J355:J357)</f>
        <v>45</v>
      </c>
      <c r="K358" s="46">
        <f>SUM(K355:K357)</f>
        <v>9</v>
      </c>
      <c r="L358" s="53"/>
      <c r="M358" s="53"/>
      <c r="N358" s="53"/>
      <c r="O358" s="46">
        <f>J361*100/(K355+K356+K357+J361)</f>
        <v>70</v>
      </c>
    </row>
    <row r="359" spans="2:15">
      <c r="B359" s="22"/>
      <c r="C359" s="22" t="s">
        <v>67</v>
      </c>
      <c r="D359" s="22">
        <v>4</v>
      </c>
      <c r="E359" s="22">
        <v>1</v>
      </c>
      <c r="F359" s="22">
        <v>2</v>
      </c>
      <c r="G359" s="22">
        <v>2</v>
      </c>
      <c r="I359" s="53"/>
      <c r="J359" s="53"/>
      <c r="K359" s="53"/>
      <c r="L359" s="53"/>
      <c r="M359" s="53"/>
      <c r="N359" s="53"/>
    </row>
    <row r="360" spans="2:15">
      <c r="B360" s="22"/>
      <c r="C360" s="22" t="s">
        <v>68</v>
      </c>
      <c r="D360" s="22">
        <v>3</v>
      </c>
      <c r="E360" s="22">
        <v>0</v>
      </c>
      <c r="F360" s="22">
        <v>1</v>
      </c>
      <c r="G360" s="22">
        <v>0</v>
      </c>
      <c r="I360" s="53"/>
      <c r="J360" s="53"/>
      <c r="K360" s="53"/>
      <c r="L360" s="53"/>
      <c r="M360" s="53"/>
      <c r="N360" s="53"/>
    </row>
    <row r="361" spans="2:15">
      <c r="B361" s="22"/>
      <c r="C361" s="22" t="s">
        <v>12</v>
      </c>
      <c r="D361" s="22">
        <v>11</v>
      </c>
      <c r="E361" s="22">
        <v>7</v>
      </c>
      <c r="F361" s="22">
        <v>0</v>
      </c>
      <c r="G361" s="22">
        <v>3</v>
      </c>
      <c r="I361" s="48" t="s">
        <v>221</v>
      </c>
      <c r="J361" s="46">
        <f>SUM(D361:G361)</f>
        <v>21</v>
      </c>
      <c r="K361" s="53"/>
      <c r="L361" s="53"/>
      <c r="M361" s="53"/>
      <c r="N361" s="53"/>
    </row>
    <row r="363" spans="2:15">
      <c r="B363" s="1"/>
      <c r="C363" s="1"/>
      <c r="D363" s="1" t="s">
        <v>0</v>
      </c>
      <c r="E363" s="1"/>
      <c r="F363" s="1" t="s">
        <v>1</v>
      </c>
      <c r="G363" s="1"/>
    </row>
    <row r="364" spans="2:15">
      <c r="B364" s="1" t="s">
        <v>13</v>
      </c>
      <c r="C364" s="1"/>
      <c r="D364" s="1" t="s">
        <v>3</v>
      </c>
      <c r="E364" s="1" t="s">
        <v>4</v>
      </c>
      <c r="F364" s="1" t="s">
        <v>3</v>
      </c>
      <c r="G364" s="1" t="s">
        <v>4</v>
      </c>
      <c r="I364" s="53"/>
      <c r="J364" s="47" t="s">
        <v>209</v>
      </c>
      <c r="K364" s="47" t="s">
        <v>12</v>
      </c>
      <c r="L364" s="53"/>
      <c r="M364" s="48" t="s">
        <v>210</v>
      </c>
      <c r="N364" s="48" t="s">
        <v>211</v>
      </c>
      <c r="O364" s="67" t="s">
        <v>222</v>
      </c>
    </row>
    <row r="365" spans="2:15">
      <c r="B365" s="22" t="s">
        <v>75</v>
      </c>
      <c r="C365" s="22" t="s">
        <v>64</v>
      </c>
      <c r="D365" s="22">
        <v>33</v>
      </c>
      <c r="E365" s="22">
        <v>10</v>
      </c>
      <c r="F365" s="22">
        <v>7</v>
      </c>
      <c r="G365" s="22">
        <v>4</v>
      </c>
      <c r="I365" s="48" t="s">
        <v>206</v>
      </c>
      <c r="J365" s="46">
        <f>SUM(D365:G365)</f>
        <v>54</v>
      </c>
      <c r="K365" s="46">
        <f>SUM(D367:G367)</f>
        <v>6</v>
      </c>
      <c r="L365" s="53"/>
      <c r="M365" s="46">
        <f>J365*100/J368</f>
        <v>68.35443037974683</v>
      </c>
      <c r="N365" s="46">
        <f>K365*100/K368</f>
        <v>23.076923076923077</v>
      </c>
      <c r="O365" s="46">
        <f>K365*100/(K365+K367+K366+J371)</f>
        <v>10.714285714285714</v>
      </c>
    </row>
    <row r="366" spans="2:15">
      <c r="B366" s="22"/>
      <c r="C366" s="22" t="s">
        <v>70</v>
      </c>
      <c r="D366" s="22">
        <v>11</v>
      </c>
      <c r="E366" s="22">
        <v>3</v>
      </c>
      <c r="F366" s="22">
        <v>2</v>
      </c>
      <c r="G366" s="22">
        <v>0</v>
      </c>
      <c r="I366" s="48" t="s">
        <v>207</v>
      </c>
      <c r="J366" s="46">
        <f>SUM(D366:G366)</f>
        <v>16</v>
      </c>
      <c r="K366" s="46">
        <f>SUM(D368:G368)</f>
        <v>7</v>
      </c>
      <c r="L366" s="53"/>
      <c r="M366" s="46">
        <f>J366*100/J368</f>
        <v>20.253164556962027</v>
      </c>
      <c r="N366" s="46">
        <f>K366*100/K368</f>
        <v>26.923076923076923</v>
      </c>
      <c r="O366" s="46">
        <f>K366*100/(K365+K366+K367+J371)</f>
        <v>12.5</v>
      </c>
    </row>
    <row r="367" spans="2:15">
      <c r="B367" s="22"/>
      <c r="C367" s="22" t="s">
        <v>66</v>
      </c>
      <c r="D367" s="22">
        <v>2</v>
      </c>
      <c r="E367" s="22">
        <v>4</v>
      </c>
      <c r="F367" s="22">
        <v>0</v>
      </c>
      <c r="G367" s="22">
        <v>0</v>
      </c>
      <c r="I367" s="48" t="s">
        <v>208</v>
      </c>
      <c r="J367" s="46">
        <f>SUM(D369:G369)</f>
        <v>9</v>
      </c>
      <c r="K367" s="46">
        <f>SUM(D370:G370)</f>
        <v>13</v>
      </c>
      <c r="L367" s="53"/>
      <c r="M367" s="46">
        <f>J367*100/J368</f>
        <v>11.39240506329114</v>
      </c>
      <c r="N367" s="46">
        <f>K367*100/K368</f>
        <v>50</v>
      </c>
      <c r="O367" s="46">
        <f>K367*100/(K365+K366+K367+J371)</f>
        <v>23.214285714285715</v>
      </c>
    </row>
    <row r="368" spans="2:15">
      <c r="B368" s="22"/>
      <c r="C368" s="22" t="s">
        <v>71</v>
      </c>
      <c r="D368" s="22">
        <v>2</v>
      </c>
      <c r="E368" s="22">
        <v>3</v>
      </c>
      <c r="F368" s="22">
        <v>2</v>
      </c>
      <c r="G368" s="22">
        <v>0</v>
      </c>
      <c r="I368" s="48" t="s">
        <v>212</v>
      </c>
      <c r="J368" s="46">
        <f>SUM(J365:J367)</f>
        <v>79</v>
      </c>
      <c r="K368" s="46">
        <f>SUM(K365:K367)</f>
        <v>26</v>
      </c>
      <c r="L368" s="53"/>
      <c r="M368" s="53"/>
      <c r="N368" s="53"/>
      <c r="O368" s="46">
        <f>J371*100/(K365+K366+K367+J371)</f>
        <v>53.571428571428569</v>
      </c>
    </row>
    <row r="369" spans="2:15">
      <c r="B369" s="22"/>
      <c r="C369" s="22" t="s">
        <v>72</v>
      </c>
      <c r="D369" s="22">
        <v>8</v>
      </c>
      <c r="E369" s="22">
        <v>0</v>
      </c>
      <c r="F369" s="22">
        <v>1</v>
      </c>
      <c r="G369" s="22">
        <v>0</v>
      </c>
      <c r="I369" s="53"/>
      <c r="J369" s="53"/>
      <c r="K369" s="53"/>
      <c r="L369" s="53"/>
      <c r="M369" s="53"/>
      <c r="N369" s="53"/>
    </row>
    <row r="370" spans="2:15">
      <c r="B370" s="22"/>
      <c r="C370" s="22" t="s">
        <v>73</v>
      </c>
      <c r="D370" s="22">
        <v>10</v>
      </c>
      <c r="E370" s="22">
        <v>2</v>
      </c>
      <c r="F370" s="22">
        <v>1</v>
      </c>
      <c r="G370" s="22">
        <v>0</v>
      </c>
      <c r="I370" s="53"/>
      <c r="J370" s="53"/>
      <c r="K370" s="53"/>
      <c r="L370" s="53"/>
      <c r="M370" s="53"/>
      <c r="N370" s="53"/>
    </row>
    <row r="371" spans="2:15">
      <c r="B371" s="22"/>
      <c r="C371" s="22" t="s">
        <v>12</v>
      </c>
      <c r="D371" s="22">
        <v>8</v>
      </c>
      <c r="E371" s="22">
        <v>15</v>
      </c>
      <c r="F371" s="22">
        <v>3</v>
      </c>
      <c r="G371" s="22">
        <v>4</v>
      </c>
      <c r="I371" s="48" t="s">
        <v>221</v>
      </c>
      <c r="J371" s="46">
        <f>SUM(D371:G371)</f>
        <v>30</v>
      </c>
      <c r="K371" s="53"/>
      <c r="L371" s="53"/>
      <c r="M371" s="53"/>
      <c r="N371" s="53"/>
    </row>
    <row r="373" spans="2:15">
      <c r="B373" s="1"/>
      <c r="C373" s="1"/>
      <c r="D373" s="1" t="s">
        <v>0</v>
      </c>
      <c r="E373" s="1"/>
      <c r="F373" s="1" t="s">
        <v>1</v>
      </c>
      <c r="G373" s="1"/>
    </row>
    <row r="374" spans="2:15">
      <c r="B374" s="1" t="s">
        <v>18</v>
      </c>
      <c r="C374" s="1"/>
      <c r="D374" s="1" t="s">
        <v>3</v>
      </c>
      <c r="E374" s="1" t="s">
        <v>4</v>
      </c>
      <c r="F374" s="1" t="s">
        <v>3</v>
      </c>
      <c r="G374" s="1" t="s">
        <v>4</v>
      </c>
      <c r="I374" s="53"/>
      <c r="J374" s="47" t="s">
        <v>209</v>
      </c>
      <c r="K374" s="47" t="s">
        <v>12</v>
      </c>
      <c r="L374" s="53"/>
      <c r="M374" s="48" t="s">
        <v>210</v>
      </c>
      <c r="N374" s="48" t="s">
        <v>211</v>
      </c>
      <c r="O374" s="67" t="s">
        <v>222</v>
      </c>
    </row>
    <row r="375" spans="2:15">
      <c r="B375" s="22" t="s">
        <v>56</v>
      </c>
      <c r="C375" s="22" t="s">
        <v>64</v>
      </c>
      <c r="D375" s="22">
        <v>15</v>
      </c>
      <c r="E375" s="22">
        <v>7</v>
      </c>
      <c r="F375" s="22">
        <v>5</v>
      </c>
      <c r="G375" s="22">
        <v>7</v>
      </c>
      <c r="I375" s="48" t="s">
        <v>206</v>
      </c>
      <c r="J375" s="46">
        <f>SUM(D375:G375)</f>
        <v>34</v>
      </c>
      <c r="K375" s="46">
        <f>SUM(D377:G377)</f>
        <v>2</v>
      </c>
      <c r="L375" s="53"/>
      <c r="M375" s="46">
        <f>J375*100/J378</f>
        <v>68</v>
      </c>
      <c r="N375" s="46">
        <f>K375*100/K378</f>
        <v>18.181818181818183</v>
      </c>
      <c r="O375" s="46">
        <f>K375*100/(K375+K377+K376+J381)</f>
        <v>7.6923076923076925</v>
      </c>
    </row>
    <row r="376" spans="2:15">
      <c r="B376" s="22"/>
      <c r="C376" s="22" t="s">
        <v>70</v>
      </c>
      <c r="D376" s="22">
        <v>6</v>
      </c>
      <c r="E376" s="22">
        <v>3</v>
      </c>
      <c r="F376" s="22">
        <v>2</v>
      </c>
      <c r="G376" s="22">
        <v>0</v>
      </c>
      <c r="I376" s="48" t="s">
        <v>207</v>
      </c>
      <c r="J376" s="46">
        <f>SUM(D376:G376)</f>
        <v>11</v>
      </c>
      <c r="K376" s="46">
        <f>SUM(D378:G378)</f>
        <v>8</v>
      </c>
      <c r="L376" s="53"/>
      <c r="M376" s="46">
        <f>J376*100/J378</f>
        <v>22</v>
      </c>
      <c r="N376" s="46">
        <f>K376*100/K378</f>
        <v>72.727272727272734</v>
      </c>
      <c r="O376" s="46">
        <f>K376*100/(K375+K376+K377+J381)</f>
        <v>30.76923076923077</v>
      </c>
    </row>
    <row r="377" spans="2:15">
      <c r="B377" s="22"/>
      <c r="C377" s="22" t="s">
        <v>66</v>
      </c>
      <c r="D377" s="22">
        <v>2</v>
      </c>
      <c r="E377" s="22">
        <v>0</v>
      </c>
      <c r="F377" s="22">
        <v>0</v>
      </c>
      <c r="G377" s="22">
        <v>0</v>
      </c>
      <c r="I377" s="48" t="s">
        <v>208</v>
      </c>
      <c r="J377" s="46">
        <f>SUM(D379:G379)</f>
        <v>5</v>
      </c>
      <c r="K377" s="46">
        <f>SUM(D380:G380)</f>
        <v>1</v>
      </c>
      <c r="L377" s="53"/>
      <c r="M377" s="46">
        <f>J377*100/J378</f>
        <v>10</v>
      </c>
      <c r="N377" s="46">
        <f>K377*100/K378</f>
        <v>9.0909090909090917</v>
      </c>
      <c r="O377" s="46">
        <f>K377*100/(K375+K376+K377+J381)</f>
        <v>3.8461538461538463</v>
      </c>
    </row>
    <row r="378" spans="2:15">
      <c r="B378" s="22"/>
      <c r="C378" s="22" t="s">
        <v>71</v>
      </c>
      <c r="D378" s="22">
        <v>4</v>
      </c>
      <c r="E378" s="22">
        <v>3</v>
      </c>
      <c r="F378" s="22">
        <v>0</v>
      </c>
      <c r="G378" s="22">
        <v>1</v>
      </c>
      <c r="I378" s="48" t="s">
        <v>212</v>
      </c>
      <c r="J378" s="46">
        <f>SUM(J375:J377)</f>
        <v>50</v>
      </c>
      <c r="K378" s="46">
        <f>SUM(K375:K377)</f>
        <v>11</v>
      </c>
      <c r="L378" s="53"/>
      <c r="M378" s="53"/>
      <c r="N378" s="53"/>
      <c r="O378" s="46">
        <f>J381*100/(K375+K376+K377+J381)</f>
        <v>57.692307692307693</v>
      </c>
    </row>
    <row r="379" spans="2:15">
      <c r="B379" s="22"/>
      <c r="C379" s="22" t="s">
        <v>72</v>
      </c>
      <c r="D379" s="22">
        <v>3</v>
      </c>
      <c r="E379" s="22">
        <v>0</v>
      </c>
      <c r="F379" s="22">
        <v>1</v>
      </c>
      <c r="G379" s="22">
        <v>1</v>
      </c>
      <c r="I379" s="53"/>
      <c r="J379" s="53"/>
      <c r="K379" s="53"/>
      <c r="L379" s="53"/>
      <c r="M379" s="53"/>
      <c r="N379" s="53"/>
    </row>
    <row r="380" spans="2:15">
      <c r="B380" s="22"/>
      <c r="C380" s="22" t="s">
        <v>73</v>
      </c>
      <c r="D380" s="22">
        <v>0</v>
      </c>
      <c r="E380" s="22">
        <v>1</v>
      </c>
      <c r="F380" s="22">
        <v>0</v>
      </c>
      <c r="G380" s="22">
        <v>0</v>
      </c>
      <c r="I380" s="53"/>
      <c r="J380" s="53"/>
      <c r="K380" s="53"/>
      <c r="L380" s="53"/>
      <c r="M380" s="53"/>
      <c r="N380" s="53"/>
    </row>
    <row r="381" spans="2:15">
      <c r="B381" s="22"/>
      <c r="C381" s="22" t="s">
        <v>12</v>
      </c>
      <c r="D381" s="22">
        <v>4</v>
      </c>
      <c r="E381" s="22">
        <v>9</v>
      </c>
      <c r="F381" s="22">
        <v>1</v>
      </c>
      <c r="G381" s="22">
        <v>1</v>
      </c>
      <c r="I381" s="48" t="s">
        <v>221</v>
      </c>
      <c r="J381" s="46">
        <f>SUM(D381:G381)</f>
        <v>15</v>
      </c>
      <c r="K381" s="53"/>
      <c r="L381" s="53"/>
      <c r="M381" s="53"/>
      <c r="N381" s="5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1"/>
  <sheetViews>
    <sheetView zoomScale="94" workbookViewId="0">
      <selection activeCell="B1" sqref="B1:G1048576"/>
    </sheetView>
  </sheetViews>
  <sheetFormatPr baseColWidth="10" defaultRowHeight="15"/>
  <cols>
    <col min="1" max="7" width="11.42578125" customWidth="1"/>
  </cols>
  <sheetData>
    <row r="2" spans="2:16">
      <c r="B2" s="5" t="s">
        <v>61</v>
      </c>
      <c r="C2" s="5"/>
      <c r="D2" s="5"/>
      <c r="E2" s="5"/>
      <c r="F2" s="5"/>
      <c r="G2" s="5"/>
    </row>
    <row r="3" spans="2:16">
      <c r="B3" s="1"/>
      <c r="C3" s="1"/>
      <c r="D3" s="1" t="s">
        <v>0</v>
      </c>
      <c r="E3" s="1"/>
      <c r="F3" s="1" t="s">
        <v>1</v>
      </c>
      <c r="G3" s="1"/>
    </row>
    <row r="4" spans="2:16">
      <c r="B4" s="1" t="s">
        <v>2</v>
      </c>
      <c r="C4" s="1"/>
      <c r="D4" s="1" t="s">
        <v>3</v>
      </c>
      <c r="E4" s="1" t="s">
        <v>4</v>
      </c>
      <c r="F4" s="1" t="s">
        <v>3</v>
      </c>
      <c r="G4" s="1" t="s">
        <v>4</v>
      </c>
      <c r="J4" s="52" t="s">
        <v>189</v>
      </c>
      <c r="M4" s="52" t="s">
        <v>219</v>
      </c>
    </row>
    <row r="5" spans="2:16">
      <c r="B5" s="7" t="s">
        <v>45</v>
      </c>
      <c r="C5" s="2" t="s">
        <v>64</v>
      </c>
      <c r="D5" s="8">
        <v>7.5</v>
      </c>
      <c r="E5" s="21">
        <v>23</v>
      </c>
      <c r="F5" s="8">
        <v>5.5</v>
      </c>
      <c r="G5" s="8">
        <v>12.5</v>
      </c>
      <c r="I5" s="48" t="s">
        <v>206</v>
      </c>
      <c r="J5" s="46">
        <f>SUM(D5:G5,D7:G7)</f>
        <v>52.5</v>
      </c>
      <c r="M5" s="46">
        <f>J5*100/J8</f>
        <v>76.642335766423358</v>
      </c>
      <c r="O5" s="46"/>
      <c r="P5" s="46"/>
    </row>
    <row r="6" spans="2:16">
      <c r="B6" s="2"/>
      <c r="C6" s="2" t="s">
        <v>63</v>
      </c>
      <c r="D6" s="21">
        <v>8</v>
      </c>
      <c r="E6" s="8">
        <v>0</v>
      </c>
      <c r="F6" s="8">
        <v>3</v>
      </c>
      <c r="G6" s="8">
        <v>0</v>
      </c>
      <c r="I6" s="48" t="s">
        <v>207</v>
      </c>
      <c r="J6" s="46">
        <f>SUM(D6:G6,D8:G8)</f>
        <v>15</v>
      </c>
      <c r="M6" s="46">
        <f>J6*100/J8</f>
        <v>21.897810218978101</v>
      </c>
      <c r="O6" s="46"/>
    </row>
    <row r="7" spans="2:16">
      <c r="B7" s="2"/>
      <c r="C7" s="2" t="s">
        <v>66</v>
      </c>
      <c r="D7" s="8">
        <v>1</v>
      </c>
      <c r="E7" s="8">
        <v>2</v>
      </c>
      <c r="F7" s="8">
        <v>0.5</v>
      </c>
      <c r="G7" s="8">
        <v>0.5</v>
      </c>
      <c r="I7" s="48" t="s">
        <v>208</v>
      </c>
      <c r="J7" s="46">
        <f>SUM(D9:G10)</f>
        <v>1</v>
      </c>
      <c r="M7" s="46">
        <f>J7*100/J8</f>
        <v>1.4598540145985401</v>
      </c>
      <c r="O7" s="46"/>
    </row>
    <row r="8" spans="2:16">
      <c r="B8" s="2"/>
      <c r="C8" s="2" t="s">
        <v>65</v>
      </c>
      <c r="D8" s="8">
        <v>2</v>
      </c>
      <c r="E8" s="8">
        <v>0.5</v>
      </c>
      <c r="F8" s="8">
        <v>1.5</v>
      </c>
      <c r="G8" s="8">
        <v>0</v>
      </c>
      <c r="I8" s="48" t="s">
        <v>212</v>
      </c>
      <c r="J8" s="46">
        <f>SUM(J5:J7)</f>
        <v>68.5</v>
      </c>
    </row>
    <row r="9" spans="2:16">
      <c r="B9" s="2"/>
      <c r="C9" s="2" t="s">
        <v>67</v>
      </c>
      <c r="D9" s="8">
        <v>0</v>
      </c>
      <c r="E9" s="8">
        <v>0.5</v>
      </c>
      <c r="F9" s="8">
        <v>0</v>
      </c>
      <c r="G9" s="8">
        <v>0</v>
      </c>
    </row>
    <row r="10" spans="2:16">
      <c r="B10" s="2"/>
      <c r="C10" s="2" t="s">
        <v>68</v>
      </c>
      <c r="D10" s="8">
        <v>0.5</v>
      </c>
      <c r="E10" s="8">
        <v>0</v>
      </c>
      <c r="F10" s="8">
        <v>0</v>
      </c>
      <c r="G10" s="8">
        <v>0</v>
      </c>
    </row>
    <row r="11" spans="2:16">
      <c r="B11" s="2"/>
      <c r="C11" s="2" t="s">
        <v>12</v>
      </c>
      <c r="D11" s="8">
        <v>11.5</v>
      </c>
      <c r="E11" s="8">
        <v>11</v>
      </c>
      <c r="F11" s="8">
        <v>3.5</v>
      </c>
      <c r="G11" s="8">
        <v>2.5</v>
      </c>
    </row>
    <row r="13" spans="2:16">
      <c r="B13" s="1"/>
      <c r="C13" s="1"/>
      <c r="D13" s="1" t="s">
        <v>0</v>
      </c>
      <c r="E13" s="1"/>
      <c r="F13" s="1" t="s">
        <v>1</v>
      </c>
      <c r="G13" s="1"/>
    </row>
    <row r="14" spans="2:16">
      <c r="B14" s="1" t="s">
        <v>2</v>
      </c>
      <c r="C14" s="1"/>
      <c r="D14" s="1" t="s">
        <v>3</v>
      </c>
      <c r="E14" s="1" t="s">
        <v>4</v>
      </c>
      <c r="F14" s="1" t="s">
        <v>3</v>
      </c>
      <c r="G14" s="1" t="s">
        <v>4</v>
      </c>
      <c r="J14" s="52" t="s">
        <v>189</v>
      </c>
      <c r="M14" s="52" t="s">
        <v>219</v>
      </c>
    </row>
    <row r="15" spans="2:16">
      <c r="B15" s="7" t="s">
        <v>47</v>
      </c>
      <c r="C15" s="2" t="s">
        <v>64</v>
      </c>
      <c r="D15" s="8">
        <v>1.6666666666666667</v>
      </c>
      <c r="E15" s="21">
        <v>11.333333333333336</v>
      </c>
      <c r="F15" s="8">
        <v>0.66666666666666663</v>
      </c>
      <c r="G15" s="8">
        <v>1.6666666666666665</v>
      </c>
      <c r="I15" s="48" t="s">
        <v>206</v>
      </c>
      <c r="J15" s="46">
        <f>SUM(D15:G15,D17:G17)</f>
        <v>21.333333333333336</v>
      </c>
      <c r="M15" s="46">
        <f>J15*100/J18</f>
        <v>62.135922330097088</v>
      </c>
    </row>
    <row r="16" spans="2:16">
      <c r="B16" s="2"/>
      <c r="C16" s="2" t="s">
        <v>63</v>
      </c>
      <c r="D16" s="21">
        <v>5.3333333333333339</v>
      </c>
      <c r="E16" s="8">
        <v>1.6666666666666667</v>
      </c>
      <c r="F16" s="8">
        <v>0.66666666666666674</v>
      </c>
      <c r="G16" s="8">
        <v>0</v>
      </c>
      <c r="I16" s="48" t="s">
        <v>207</v>
      </c>
      <c r="J16" s="46">
        <f>SUM(D16:G16,D18:G18)</f>
        <v>12</v>
      </c>
      <c r="M16" s="46">
        <f>J16*100/J18</f>
        <v>34.95145631067961</v>
      </c>
    </row>
    <row r="17" spans="2:13">
      <c r="B17" s="2"/>
      <c r="C17" s="2" t="s">
        <v>66</v>
      </c>
      <c r="D17" s="8">
        <v>0.33333333333333331</v>
      </c>
      <c r="E17" s="8">
        <v>4.666666666666667</v>
      </c>
      <c r="F17" s="8">
        <v>0</v>
      </c>
      <c r="G17" s="8">
        <v>1</v>
      </c>
      <c r="I17" s="48" t="s">
        <v>208</v>
      </c>
      <c r="J17" s="46">
        <f>SUM(D19:G20)</f>
        <v>1</v>
      </c>
      <c r="M17" s="46">
        <f>J17*100/J18</f>
        <v>2.9126213592233006</v>
      </c>
    </row>
    <row r="18" spans="2:13">
      <c r="B18" s="2"/>
      <c r="C18" s="2" t="s">
        <v>65</v>
      </c>
      <c r="D18" s="8">
        <v>2.6666666666666665</v>
      </c>
      <c r="E18" s="8">
        <v>0.66666666666666674</v>
      </c>
      <c r="F18" s="8">
        <v>1</v>
      </c>
      <c r="G18" s="8">
        <v>0</v>
      </c>
      <c r="I18" s="48" t="s">
        <v>212</v>
      </c>
      <c r="J18" s="46">
        <f>SUM(J15:J17)</f>
        <v>34.333333333333336</v>
      </c>
    </row>
    <row r="19" spans="2:13">
      <c r="B19" s="2"/>
      <c r="C19" s="2" t="s">
        <v>67</v>
      </c>
      <c r="D19" s="8">
        <v>0.33333333333333331</v>
      </c>
      <c r="E19" s="8">
        <v>0.33333333333333331</v>
      </c>
      <c r="F19" s="8">
        <v>0</v>
      </c>
      <c r="G19" s="8">
        <v>0</v>
      </c>
    </row>
    <row r="20" spans="2:13">
      <c r="B20" s="2"/>
      <c r="C20" s="2" t="s">
        <v>68</v>
      </c>
      <c r="D20" s="8">
        <v>0</v>
      </c>
      <c r="E20" s="8">
        <v>0.33333333333333331</v>
      </c>
      <c r="F20" s="8">
        <v>0</v>
      </c>
      <c r="G20" s="8">
        <v>0</v>
      </c>
    </row>
    <row r="21" spans="2:13">
      <c r="B21" s="2"/>
      <c r="C21" s="2" t="s">
        <v>12</v>
      </c>
      <c r="D21" s="8">
        <v>17</v>
      </c>
      <c r="E21" s="8">
        <v>11.333333333333334</v>
      </c>
      <c r="F21" s="8">
        <v>3.333333333333333</v>
      </c>
      <c r="G21" s="8">
        <v>2</v>
      </c>
    </row>
    <row r="23" spans="2:13">
      <c r="B23" s="1"/>
      <c r="C23" s="1"/>
      <c r="D23" s="1" t="s">
        <v>0</v>
      </c>
      <c r="E23" s="1"/>
      <c r="F23" s="1" t="s">
        <v>1</v>
      </c>
      <c r="G23" s="1"/>
    </row>
    <row r="24" spans="2:13">
      <c r="B24" s="1" t="s">
        <v>2</v>
      </c>
      <c r="C24" s="1"/>
      <c r="D24" s="1" t="s">
        <v>3</v>
      </c>
      <c r="E24" s="1" t="s">
        <v>4</v>
      </c>
      <c r="F24" s="1" t="s">
        <v>3</v>
      </c>
      <c r="G24" s="1" t="s">
        <v>4</v>
      </c>
      <c r="J24" s="52" t="s">
        <v>189</v>
      </c>
      <c r="M24" s="52" t="s">
        <v>219</v>
      </c>
    </row>
    <row r="25" spans="2:13">
      <c r="B25" s="7" t="s">
        <v>48</v>
      </c>
      <c r="C25" s="2" t="s">
        <v>64</v>
      </c>
      <c r="D25" s="8">
        <v>8.5</v>
      </c>
      <c r="E25" s="21">
        <v>20.5</v>
      </c>
      <c r="F25" s="8">
        <v>11</v>
      </c>
      <c r="G25" s="8">
        <v>15.5</v>
      </c>
      <c r="I25" s="48" t="s">
        <v>206</v>
      </c>
      <c r="J25" s="46">
        <f>SUM(D25:G25,D27:G27)</f>
        <v>69.5</v>
      </c>
      <c r="M25" s="46">
        <f>J25*100/J28</f>
        <v>72.020725388601036</v>
      </c>
    </row>
    <row r="26" spans="2:13">
      <c r="B26" s="2"/>
      <c r="C26" s="2" t="s">
        <v>63</v>
      </c>
      <c r="D26" s="21">
        <v>7</v>
      </c>
      <c r="E26" s="8">
        <v>2</v>
      </c>
      <c r="F26" s="8">
        <v>2.5</v>
      </c>
      <c r="G26" s="8">
        <v>0.5</v>
      </c>
      <c r="I26" s="48" t="s">
        <v>207</v>
      </c>
      <c r="J26" s="46">
        <f>SUM(D26:G26,D28:G28)</f>
        <v>15.5</v>
      </c>
      <c r="M26" s="46">
        <f>J26*100/J28</f>
        <v>16.062176165803109</v>
      </c>
    </row>
    <row r="27" spans="2:13">
      <c r="B27" s="2"/>
      <c r="C27" s="2" t="s">
        <v>66</v>
      </c>
      <c r="D27" s="8">
        <v>3</v>
      </c>
      <c r="E27" s="8">
        <v>7</v>
      </c>
      <c r="F27" s="8">
        <v>1.5</v>
      </c>
      <c r="G27" s="8">
        <v>2.5</v>
      </c>
      <c r="I27" s="48" t="s">
        <v>208</v>
      </c>
      <c r="J27" s="46">
        <f>SUM(D29:G30)</f>
        <v>11.5</v>
      </c>
      <c r="M27" s="46">
        <f>J27*100/J28</f>
        <v>11.917098445595855</v>
      </c>
    </row>
    <row r="28" spans="2:13">
      <c r="B28" s="2"/>
      <c r="C28" s="2" t="s">
        <v>65</v>
      </c>
      <c r="D28" s="8">
        <v>2</v>
      </c>
      <c r="E28" s="8">
        <v>0</v>
      </c>
      <c r="F28" s="8">
        <v>1</v>
      </c>
      <c r="G28" s="8">
        <v>0.5</v>
      </c>
      <c r="I28" s="48" t="s">
        <v>212</v>
      </c>
      <c r="J28" s="46">
        <f>SUM(J25:J27)</f>
        <v>96.5</v>
      </c>
    </row>
    <row r="29" spans="2:13">
      <c r="B29" s="2"/>
      <c r="C29" s="2" t="s">
        <v>67</v>
      </c>
      <c r="D29" s="8">
        <v>2.5</v>
      </c>
      <c r="E29" s="8">
        <v>4</v>
      </c>
      <c r="F29" s="8">
        <v>0</v>
      </c>
      <c r="G29" s="8">
        <v>0</v>
      </c>
    </row>
    <row r="30" spans="2:13">
      <c r="B30" s="2"/>
      <c r="C30" s="2" t="s">
        <v>68</v>
      </c>
      <c r="D30" s="8">
        <v>2.5</v>
      </c>
      <c r="E30" s="8">
        <v>2</v>
      </c>
      <c r="F30" s="8">
        <v>0</v>
      </c>
      <c r="G30" s="8">
        <v>0.5</v>
      </c>
    </row>
    <row r="31" spans="2:13">
      <c r="B31" s="2"/>
      <c r="C31" s="2" t="s">
        <v>12</v>
      </c>
      <c r="D31" s="8">
        <v>13</v>
      </c>
      <c r="E31" s="8">
        <v>12.5</v>
      </c>
      <c r="F31" s="8">
        <v>1.5</v>
      </c>
      <c r="G31" s="8">
        <v>0.5</v>
      </c>
    </row>
    <row r="33" spans="2:13">
      <c r="B33" s="1"/>
      <c r="C33" s="1"/>
      <c r="D33" s="1" t="s">
        <v>0</v>
      </c>
      <c r="E33" s="1"/>
      <c r="F33" s="1" t="s">
        <v>1</v>
      </c>
      <c r="G33" s="1"/>
    </row>
    <row r="34" spans="2:13">
      <c r="B34" s="1" t="s">
        <v>2</v>
      </c>
      <c r="C34" s="1"/>
      <c r="D34" s="1" t="s">
        <v>3</v>
      </c>
      <c r="E34" s="1" t="s">
        <v>4</v>
      </c>
      <c r="F34" s="1" t="s">
        <v>3</v>
      </c>
      <c r="G34" s="1" t="s">
        <v>4</v>
      </c>
      <c r="J34" s="52" t="s">
        <v>189</v>
      </c>
      <c r="M34" s="52" t="s">
        <v>219</v>
      </c>
    </row>
    <row r="35" spans="2:13">
      <c r="B35" s="9" t="s">
        <v>5</v>
      </c>
      <c r="C35" s="2" t="s">
        <v>64</v>
      </c>
      <c r="D35" s="8">
        <v>12.5</v>
      </c>
      <c r="E35" s="8">
        <v>19</v>
      </c>
      <c r="F35" s="8">
        <v>7.5</v>
      </c>
      <c r="G35" s="8">
        <v>5</v>
      </c>
      <c r="I35" s="48" t="s">
        <v>206</v>
      </c>
      <c r="J35" s="46">
        <f>SUM(D35:G35,D37:G37)</f>
        <v>60.5</v>
      </c>
      <c r="M35" s="46">
        <f>J35*100/J38</f>
        <v>84.027777777777771</v>
      </c>
    </row>
    <row r="36" spans="2:13">
      <c r="B36" s="2"/>
      <c r="C36" s="2" t="s">
        <v>63</v>
      </c>
      <c r="D36" s="8">
        <v>3</v>
      </c>
      <c r="E36" s="8">
        <v>1.5</v>
      </c>
      <c r="F36" s="8">
        <v>0.5</v>
      </c>
      <c r="G36" s="8">
        <v>0</v>
      </c>
      <c r="I36" s="48" t="s">
        <v>207</v>
      </c>
      <c r="J36" s="46">
        <f>SUM(D36:G36,D38:G38)</f>
        <v>7.5</v>
      </c>
      <c r="M36" s="46">
        <f>J36*100/J38</f>
        <v>10.416666666666666</v>
      </c>
    </row>
    <row r="37" spans="2:13">
      <c r="B37" s="2"/>
      <c r="C37" s="2" t="s">
        <v>66</v>
      </c>
      <c r="D37" s="8">
        <v>7</v>
      </c>
      <c r="E37" s="8">
        <v>8.5</v>
      </c>
      <c r="F37" s="8">
        <v>0.5</v>
      </c>
      <c r="G37" s="8">
        <v>0.5</v>
      </c>
      <c r="I37" s="48" t="s">
        <v>208</v>
      </c>
      <c r="J37" s="46">
        <f>SUM(D39:G40)</f>
        <v>4</v>
      </c>
      <c r="M37" s="46">
        <f>J37*100/J38</f>
        <v>5.5555555555555554</v>
      </c>
    </row>
    <row r="38" spans="2:13">
      <c r="B38" s="2"/>
      <c r="C38" s="2" t="s">
        <v>65</v>
      </c>
      <c r="D38" s="8">
        <v>2.5</v>
      </c>
      <c r="E38" s="8">
        <v>0</v>
      </c>
      <c r="F38" s="8">
        <v>0</v>
      </c>
      <c r="G38" s="8">
        <v>0</v>
      </c>
      <c r="I38" s="48" t="s">
        <v>212</v>
      </c>
      <c r="J38" s="46">
        <f>SUM(J35:J37)</f>
        <v>72</v>
      </c>
    </row>
    <row r="39" spans="2:13">
      <c r="B39" s="2"/>
      <c r="C39" s="2" t="s">
        <v>67</v>
      </c>
      <c r="D39" s="8">
        <v>1.5</v>
      </c>
      <c r="E39" s="8">
        <v>0.5</v>
      </c>
      <c r="F39" s="8">
        <v>0</v>
      </c>
      <c r="G39" s="8">
        <v>0</v>
      </c>
    </row>
    <row r="40" spans="2:13">
      <c r="B40" s="2"/>
      <c r="C40" s="2" t="s">
        <v>68</v>
      </c>
      <c r="D40" s="8">
        <v>1</v>
      </c>
      <c r="E40" s="8">
        <v>0</v>
      </c>
      <c r="F40" s="8">
        <v>1</v>
      </c>
      <c r="G40" s="8">
        <v>0</v>
      </c>
    </row>
    <row r="41" spans="2:13">
      <c r="B41" s="2"/>
      <c r="C41" s="2" t="s">
        <v>12</v>
      </c>
      <c r="D41" s="8">
        <v>16</v>
      </c>
      <c r="E41" s="8">
        <v>14.5</v>
      </c>
      <c r="F41" s="8">
        <v>0.5</v>
      </c>
      <c r="G41" s="8">
        <v>1.5</v>
      </c>
    </row>
    <row r="43" spans="2:13">
      <c r="B43" s="1"/>
      <c r="C43" s="1"/>
      <c r="D43" s="1" t="s">
        <v>0</v>
      </c>
      <c r="E43" s="1"/>
      <c r="F43" s="1" t="s">
        <v>1</v>
      </c>
      <c r="G43" s="1"/>
    </row>
    <row r="44" spans="2:13">
      <c r="B44" s="1" t="s">
        <v>2</v>
      </c>
      <c r="C44" s="1"/>
      <c r="D44" s="1" t="s">
        <v>3</v>
      </c>
      <c r="E44" s="1" t="s">
        <v>4</v>
      </c>
      <c r="F44" s="1" t="s">
        <v>3</v>
      </c>
      <c r="G44" s="1" t="s">
        <v>4</v>
      </c>
      <c r="J44" s="52" t="s">
        <v>189</v>
      </c>
      <c r="M44" s="52" t="s">
        <v>219</v>
      </c>
    </row>
    <row r="45" spans="2:13">
      <c r="B45" s="9" t="s">
        <v>46</v>
      </c>
      <c r="C45" s="2" t="s">
        <v>64</v>
      </c>
      <c r="D45" s="8">
        <v>21</v>
      </c>
      <c r="E45" s="8">
        <v>20.666666666666668</v>
      </c>
      <c r="F45" s="8">
        <v>3.3333333333333335</v>
      </c>
      <c r="G45" s="8">
        <v>3.6666666666666665</v>
      </c>
      <c r="I45" s="48" t="s">
        <v>206</v>
      </c>
      <c r="J45" s="46">
        <f>SUM(D45:G45,D47:G47)</f>
        <v>62.000000000000007</v>
      </c>
      <c r="M45" s="46">
        <f>J45*100/J48</f>
        <v>93.467336683417088</v>
      </c>
    </row>
    <row r="46" spans="2:13">
      <c r="B46" s="2"/>
      <c r="C46" s="2" t="s">
        <v>63</v>
      </c>
      <c r="D46" s="8">
        <v>0.66666666666666652</v>
      </c>
      <c r="E46" s="8">
        <v>0.33333333333333343</v>
      </c>
      <c r="F46" s="8">
        <v>0</v>
      </c>
      <c r="G46" s="8">
        <v>0</v>
      </c>
      <c r="I46" s="48" t="s">
        <v>207</v>
      </c>
      <c r="J46" s="46">
        <f>SUM(D46:G46,D48:G48)</f>
        <v>3.0000000000000004</v>
      </c>
      <c r="M46" s="46">
        <f>J46*100/J48</f>
        <v>4.5226130653266337</v>
      </c>
    </row>
    <row r="47" spans="2:13">
      <c r="B47" s="2"/>
      <c r="C47" s="2" t="s">
        <v>66</v>
      </c>
      <c r="D47" s="8">
        <v>6</v>
      </c>
      <c r="E47" s="8">
        <v>7</v>
      </c>
      <c r="F47" s="8">
        <v>0</v>
      </c>
      <c r="G47" s="8">
        <v>0.33333333333333331</v>
      </c>
      <c r="I47" s="48" t="s">
        <v>208</v>
      </c>
      <c r="J47" s="46">
        <f>SUM(D49:G50)</f>
        <v>1.3333333333333333</v>
      </c>
      <c r="M47" s="46">
        <f>J47*100/J48</f>
        <v>2.0100502512562808</v>
      </c>
    </row>
    <row r="48" spans="2:13">
      <c r="B48" s="2"/>
      <c r="C48" s="2" t="s">
        <v>65</v>
      </c>
      <c r="D48" s="8">
        <v>1.3333333333333335</v>
      </c>
      <c r="E48" s="8">
        <v>0.33333333333333331</v>
      </c>
      <c r="F48" s="8">
        <v>0</v>
      </c>
      <c r="G48" s="8">
        <v>0.33333333333333331</v>
      </c>
      <c r="I48" s="48" t="s">
        <v>212</v>
      </c>
      <c r="J48" s="46">
        <f>SUM(J45:J47)</f>
        <v>66.333333333333343</v>
      </c>
    </row>
    <row r="49" spans="2:13">
      <c r="B49" s="2"/>
      <c r="C49" s="2" t="s">
        <v>67</v>
      </c>
      <c r="D49" s="8">
        <v>0.66666666666666674</v>
      </c>
      <c r="E49" s="8">
        <v>0.33333333333333331</v>
      </c>
      <c r="F49" s="8">
        <v>0</v>
      </c>
      <c r="G49" s="8">
        <v>0</v>
      </c>
    </row>
    <row r="50" spans="2:13">
      <c r="B50" s="2"/>
      <c r="C50" s="2" t="s">
        <v>68</v>
      </c>
      <c r="D50" s="8">
        <v>0.33333333333333331</v>
      </c>
      <c r="E50" s="8">
        <v>0</v>
      </c>
      <c r="F50" s="8">
        <v>0</v>
      </c>
      <c r="G50" s="8">
        <v>0</v>
      </c>
    </row>
    <row r="51" spans="2:13">
      <c r="B51" s="2"/>
      <c r="C51" s="2" t="s">
        <v>12</v>
      </c>
      <c r="D51" s="8">
        <v>14.666666666666668</v>
      </c>
      <c r="E51" s="8">
        <v>17.666666666666668</v>
      </c>
      <c r="F51" s="8">
        <v>4</v>
      </c>
      <c r="G51" s="8">
        <v>1.9999999999999998</v>
      </c>
    </row>
    <row r="53" spans="2:13">
      <c r="B53" s="1"/>
      <c r="C53" s="1"/>
      <c r="D53" s="1" t="s">
        <v>0</v>
      </c>
      <c r="E53" s="1"/>
      <c r="F53" s="1" t="s">
        <v>1</v>
      </c>
      <c r="G53" s="1"/>
    </row>
    <row r="54" spans="2:13">
      <c r="B54" s="1" t="s">
        <v>2</v>
      </c>
      <c r="C54" s="1"/>
      <c r="D54" s="1" t="s">
        <v>3</v>
      </c>
      <c r="E54" s="1" t="s">
        <v>4</v>
      </c>
      <c r="F54" s="1" t="s">
        <v>3</v>
      </c>
      <c r="G54" s="1" t="s">
        <v>4</v>
      </c>
      <c r="J54" s="52" t="s">
        <v>189</v>
      </c>
      <c r="M54" s="52" t="s">
        <v>219</v>
      </c>
    </row>
    <row r="55" spans="2:13">
      <c r="B55" s="9" t="s">
        <v>49</v>
      </c>
      <c r="C55" s="2" t="s">
        <v>64</v>
      </c>
      <c r="D55" s="8">
        <v>8</v>
      </c>
      <c r="E55" s="8">
        <v>6</v>
      </c>
      <c r="F55" s="8">
        <v>5</v>
      </c>
      <c r="G55" s="8">
        <v>5.5</v>
      </c>
      <c r="I55" s="48" t="s">
        <v>206</v>
      </c>
      <c r="J55" s="46">
        <f>SUM(D55:G55,D57:G57)</f>
        <v>33.5</v>
      </c>
      <c r="M55" s="46">
        <f>J55*100/J58</f>
        <v>59.821428571428569</v>
      </c>
    </row>
    <row r="56" spans="2:13">
      <c r="B56" s="2"/>
      <c r="C56" s="2" t="s">
        <v>63</v>
      </c>
      <c r="D56" s="8">
        <v>4.5</v>
      </c>
      <c r="E56" s="8">
        <v>0</v>
      </c>
      <c r="F56" s="8">
        <v>1.5</v>
      </c>
      <c r="G56" s="8">
        <v>0</v>
      </c>
      <c r="I56" s="48" t="s">
        <v>207</v>
      </c>
      <c r="J56" s="46">
        <f>SUM(D56:G56,D58:G58)</f>
        <v>16.5</v>
      </c>
      <c r="M56" s="46">
        <f>J56*100/J58</f>
        <v>29.464285714285715</v>
      </c>
    </row>
    <row r="57" spans="2:13">
      <c r="B57" s="2"/>
      <c r="C57" s="2" t="s">
        <v>66</v>
      </c>
      <c r="D57" s="8">
        <v>2.5</v>
      </c>
      <c r="E57" s="8">
        <v>3</v>
      </c>
      <c r="F57" s="8">
        <v>0.5</v>
      </c>
      <c r="G57" s="8">
        <v>3</v>
      </c>
      <c r="I57" s="48" t="s">
        <v>208</v>
      </c>
      <c r="J57" s="46">
        <f>SUM(D59:G60)</f>
        <v>6</v>
      </c>
      <c r="M57" s="46">
        <f>J57*100/J58</f>
        <v>10.714285714285714</v>
      </c>
    </row>
    <row r="58" spans="2:13">
      <c r="B58" s="2"/>
      <c r="C58" s="2" t="s">
        <v>65</v>
      </c>
      <c r="D58" s="8">
        <v>8</v>
      </c>
      <c r="E58" s="8">
        <v>1.5</v>
      </c>
      <c r="F58" s="8">
        <v>1</v>
      </c>
      <c r="G58" s="8">
        <v>0</v>
      </c>
      <c r="I58" s="48" t="s">
        <v>212</v>
      </c>
      <c r="J58" s="46">
        <f>SUM(J55:J57)</f>
        <v>56</v>
      </c>
    </row>
    <row r="59" spans="2:13">
      <c r="B59" s="2"/>
      <c r="C59" s="2" t="s">
        <v>67</v>
      </c>
      <c r="D59" s="8">
        <v>0.5</v>
      </c>
      <c r="E59" s="8">
        <v>0.5</v>
      </c>
      <c r="F59" s="8">
        <v>0.5</v>
      </c>
      <c r="G59" s="8">
        <v>0.5</v>
      </c>
    </row>
    <row r="60" spans="2:13">
      <c r="B60" s="2"/>
      <c r="C60" s="2" t="s">
        <v>68</v>
      </c>
      <c r="D60" s="8">
        <v>2</v>
      </c>
      <c r="E60" s="8">
        <v>1</v>
      </c>
      <c r="F60" s="8">
        <v>1</v>
      </c>
      <c r="G60" s="8">
        <v>0</v>
      </c>
    </row>
    <row r="61" spans="2:13">
      <c r="B61" s="2"/>
      <c r="C61" s="2" t="s">
        <v>12</v>
      </c>
      <c r="D61" s="8">
        <v>9</v>
      </c>
      <c r="E61" s="8">
        <v>17</v>
      </c>
      <c r="F61" s="8">
        <v>0.5</v>
      </c>
      <c r="G61" s="8">
        <v>0.5</v>
      </c>
    </row>
    <row r="63" spans="2:13">
      <c r="B63" s="1"/>
      <c r="C63" s="1"/>
      <c r="D63" s="1" t="s">
        <v>0</v>
      </c>
      <c r="E63" s="1"/>
      <c r="F63" s="1" t="s">
        <v>1</v>
      </c>
      <c r="G63" s="1"/>
    </row>
    <row r="64" spans="2:13">
      <c r="B64" s="1" t="s">
        <v>16</v>
      </c>
      <c r="C64" s="1"/>
      <c r="D64" s="1" t="s">
        <v>3</v>
      </c>
      <c r="E64" s="1" t="s">
        <v>4</v>
      </c>
      <c r="F64" s="1" t="s">
        <v>3</v>
      </c>
      <c r="G64" s="1" t="s">
        <v>4</v>
      </c>
      <c r="J64" s="52" t="s">
        <v>189</v>
      </c>
      <c r="M64" s="52" t="s">
        <v>219</v>
      </c>
    </row>
    <row r="65" spans="2:13">
      <c r="B65" s="9" t="s">
        <v>17</v>
      </c>
      <c r="C65" s="2" t="s">
        <v>64</v>
      </c>
      <c r="D65" s="8">
        <v>27</v>
      </c>
      <c r="E65" s="8">
        <v>21</v>
      </c>
      <c r="F65" s="8">
        <v>12</v>
      </c>
      <c r="G65" s="8">
        <v>16</v>
      </c>
      <c r="I65" s="48" t="s">
        <v>206</v>
      </c>
      <c r="J65" s="46">
        <f>SUM(D65:G65,D67:G67)</f>
        <v>90</v>
      </c>
      <c r="M65" s="46">
        <f>J65*100/J68</f>
        <v>83.333333333333329</v>
      </c>
    </row>
    <row r="66" spans="2:13">
      <c r="B66" s="2"/>
      <c r="C66" s="2" t="s">
        <v>63</v>
      </c>
      <c r="D66" s="8">
        <v>4</v>
      </c>
      <c r="E66" s="8">
        <v>2</v>
      </c>
      <c r="F66" s="8">
        <v>0</v>
      </c>
      <c r="G66" s="8">
        <v>0</v>
      </c>
      <c r="I66" s="48" t="s">
        <v>207</v>
      </c>
      <c r="J66" s="46">
        <f>SUM(D66:G66,D68:G68)</f>
        <v>6</v>
      </c>
      <c r="M66" s="46">
        <f>J66*100/J68</f>
        <v>5.5555555555555554</v>
      </c>
    </row>
    <row r="67" spans="2:13">
      <c r="B67" s="2"/>
      <c r="C67" s="2" t="s">
        <v>66</v>
      </c>
      <c r="D67" s="8">
        <v>3</v>
      </c>
      <c r="E67" s="8">
        <v>9</v>
      </c>
      <c r="F67" s="8">
        <v>0</v>
      </c>
      <c r="G67" s="8">
        <v>2</v>
      </c>
      <c r="I67" s="48" t="s">
        <v>208</v>
      </c>
      <c r="J67" s="46">
        <f>SUM(D69:G70)</f>
        <v>12</v>
      </c>
      <c r="M67" s="46">
        <f>J67*100/J68</f>
        <v>11.111111111111111</v>
      </c>
    </row>
    <row r="68" spans="2:13">
      <c r="B68" s="2"/>
      <c r="C68" s="2" t="s">
        <v>65</v>
      </c>
      <c r="D68" s="8">
        <v>0</v>
      </c>
      <c r="E68" s="8">
        <v>0</v>
      </c>
      <c r="F68" s="8">
        <v>0</v>
      </c>
      <c r="G68" s="8">
        <v>0</v>
      </c>
      <c r="I68" s="48" t="s">
        <v>212</v>
      </c>
      <c r="J68" s="46">
        <f>SUM(J65:J67)</f>
        <v>108</v>
      </c>
    </row>
    <row r="69" spans="2:13">
      <c r="B69" s="2"/>
      <c r="C69" s="2" t="s">
        <v>67</v>
      </c>
      <c r="D69" s="8">
        <v>1</v>
      </c>
      <c r="E69" s="8">
        <v>0</v>
      </c>
      <c r="F69" s="8">
        <v>1</v>
      </c>
      <c r="G69" s="8">
        <v>1</v>
      </c>
    </row>
    <row r="70" spans="2:13">
      <c r="B70" s="2"/>
      <c r="C70" s="2" t="s">
        <v>68</v>
      </c>
      <c r="D70" s="8">
        <v>6</v>
      </c>
      <c r="E70" s="8">
        <v>2</v>
      </c>
      <c r="F70" s="8">
        <v>1</v>
      </c>
      <c r="G70" s="8">
        <v>0</v>
      </c>
    </row>
    <row r="71" spans="2:13">
      <c r="B71" s="2"/>
      <c r="C71" s="2" t="s">
        <v>12</v>
      </c>
      <c r="D71" s="8">
        <v>17</v>
      </c>
      <c r="E71" s="8">
        <v>17</v>
      </c>
      <c r="F71" s="8">
        <v>2</v>
      </c>
      <c r="G71" s="8">
        <v>1</v>
      </c>
    </row>
    <row r="73" spans="2:13">
      <c r="B73" s="1"/>
      <c r="C73" s="1"/>
      <c r="D73" s="1" t="s">
        <v>0</v>
      </c>
      <c r="E73" s="1"/>
      <c r="F73" s="1" t="s">
        <v>1</v>
      </c>
      <c r="G73" s="1"/>
    </row>
    <row r="74" spans="2:13">
      <c r="B74" s="1" t="s">
        <v>16</v>
      </c>
      <c r="C74" s="1"/>
      <c r="D74" s="1" t="s">
        <v>3</v>
      </c>
      <c r="E74" s="1" t="s">
        <v>4</v>
      </c>
      <c r="F74" s="1" t="s">
        <v>3</v>
      </c>
      <c r="G74" s="1" t="s">
        <v>4</v>
      </c>
      <c r="J74" s="52" t="s">
        <v>189</v>
      </c>
      <c r="M74" s="52" t="s">
        <v>219</v>
      </c>
    </row>
    <row r="75" spans="2:13">
      <c r="B75" s="9" t="s">
        <v>36</v>
      </c>
      <c r="C75" s="2" t="s">
        <v>64</v>
      </c>
      <c r="D75" s="8">
        <v>14</v>
      </c>
      <c r="E75" s="8">
        <v>11</v>
      </c>
      <c r="F75" s="8">
        <v>9</v>
      </c>
      <c r="G75" s="8">
        <v>13</v>
      </c>
      <c r="I75" s="48" t="s">
        <v>206</v>
      </c>
      <c r="J75" s="46">
        <f>SUM(D75:G75,D77:G77)</f>
        <v>57</v>
      </c>
      <c r="M75" s="46">
        <f>J75*100/J78</f>
        <v>62.637362637362635</v>
      </c>
    </row>
    <row r="76" spans="2:13">
      <c r="B76" s="2"/>
      <c r="C76" s="2" t="s">
        <v>63</v>
      </c>
      <c r="D76" s="8">
        <v>4.5</v>
      </c>
      <c r="E76" s="8">
        <v>3</v>
      </c>
      <c r="F76" s="8">
        <v>2.5</v>
      </c>
      <c r="G76" s="8">
        <v>1.5</v>
      </c>
      <c r="I76" s="48" t="s">
        <v>207</v>
      </c>
      <c r="J76" s="46">
        <f>SUM(D76:G76,D78:G78)</f>
        <v>14.5</v>
      </c>
      <c r="M76" s="46">
        <f>J76*100/J78</f>
        <v>15.934065934065934</v>
      </c>
    </row>
    <row r="77" spans="2:13">
      <c r="B77" s="2"/>
      <c r="C77" s="2" t="s">
        <v>66</v>
      </c>
      <c r="D77" s="8">
        <v>4.5</v>
      </c>
      <c r="E77" s="8">
        <v>3.5</v>
      </c>
      <c r="F77" s="8">
        <v>1</v>
      </c>
      <c r="G77" s="8">
        <v>1</v>
      </c>
      <c r="I77" s="48" t="s">
        <v>208</v>
      </c>
      <c r="J77" s="46">
        <f>SUM(D79:G80)</f>
        <v>19.5</v>
      </c>
      <c r="M77" s="46">
        <f>J77*100/J78</f>
        <v>21.428571428571427</v>
      </c>
    </row>
    <row r="78" spans="2:13">
      <c r="B78" s="2"/>
      <c r="C78" s="2" t="s">
        <v>65</v>
      </c>
      <c r="D78" s="8">
        <v>1</v>
      </c>
      <c r="E78" s="8">
        <v>1</v>
      </c>
      <c r="F78" s="8">
        <v>1</v>
      </c>
      <c r="G78" s="8">
        <v>0</v>
      </c>
      <c r="I78" s="48" t="s">
        <v>212</v>
      </c>
      <c r="J78" s="46">
        <f>SUM(J75:J77)</f>
        <v>91</v>
      </c>
    </row>
    <row r="79" spans="2:13">
      <c r="B79" s="2"/>
      <c r="C79" s="2" t="s">
        <v>67</v>
      </c>
      <c r="D79" s="8">
        <v>4</v>
      </c>
      <c r="E79" s="8">
        <v>3</v>
      </c>
      <c r="F79" s="8">
        <v>4.5</v>
      </c>
      <c r="G79" s="8">
        <v>5.5</v>
      </c>
    </row>
    <row r="80" spans="2:13">
      <c r="B80" s="2"/>
      <c r="C80" s="2" t="s">
        <v>68</v>
      </c>
      <c r="D80" s="8">
        <v>0.5</v>
      </c>
      <c r="E80" s="8">
        <v>2</v>
      </c>
      <c r="F80" s="8">
        <v>0</v>
      </c>
      <c r="G80" s="8">
        <v>0</v>
      </c>
    </row>
    <row r="81" spans="2:13">
      <c r="B81" s="2"/>
      <c r="C81" s="2" t="s">
        <v>12</v>
      </c>
      <c r="D81" s="8">
        <v>17</v>
      </c>
      <c r="E81" s="8">
        <v>16</v>
      </c>
      <c r="F81" s="8">
        <v>2.5</v>
      </c>
      <c r="G81" s="8">
        <v>2.5</v>
      </c>
    </row>
    <row r="83" spans="2:13">
      <c r="B83" s="1"/>
      <c r="C83" s="1"/>
      <c r="D83" s="1" t="s">
        <v>0</v>
      </c>
      <c r="E83" s="1"/>
      <c r="F83" s="1" t="s">
        <v>1</v>
      </c>
      <c r="G83" s="1"/>
    </row>
    <row r="84" spans="2:13">
      <c r="B84" s="1" t="s">
        <v>16</v>
      </c>
      <c r="C84" s="1"/>
      <c r="D84" s="1" t="s">
        <v>3</v>
      </c>
      <c r="E84" s="1" t="s">
        <v>4</v>
      </c>
      <c r="F84" s="1" t="s">
        <v>3</v>
      </c>
      <c r="G84" s="1" t="s">
        <v>4</v>
      </c>
      <c r="J84" s="52" t="s">
        <v>189</v>
      </c>
      <c r="M84" s="52" t="s">
        <v>219</v>
      </c>
    </row>
    <row r="85" spans="2:13">
      <c r="B85" s="33" t="s">
        <v>37</v>
      </c>
      <c r="C85" s="2" t="s">
        <v>64</v>
      </c>
      <c r="D85" s="8">
        <v>14</v>
      </c>
      <c r="E85" s="8">
        <v>11</v>
      </c>
      <c r="F85" s="8">
        <v>12.5</v>
      </c>
      <c r="G85" s="8">
        <v>9</v>
      </c>
      <c r="I85" s="48" t="s">
        <v>206</v>
      </c>
      <c r="J85" s="46">
        <f>SUM(D85:G85,D87:G87)</f>
        <v>55</v>
      </c>
      <c r="M85" s="46">
        <f>J85*100/J88</f>
        <v>92.436974789915965</v>
      </c>
    </row>
    <row r="86" spans="2:13">
      <c r="B86" s="2"/>
      <c r="C86" s="2" t="s">
        <v>63</v>
      </c>
      <c r="D86" s="8">
        <v>0.5</v>
      </c>
      <c r="E86" s="8">
        <v>0.5</v>
      </c>
      <c r="F86" s="8">
        <v>0.5</v>
      </c>
      <c r="G86" s="8">
        <v>0.5</v>
      </c>
      <c r="I86" s="48" t="s">
        <v>207</v>
      </c>
      <c r="J86" s="46">
        <f>SUM(D86:G86,D88:G88)</f>
        <v>3.5</v>
      </c>
      <c r="M86" s="46">
        <f>J86*100/J88</f>
        <v>5.882352941176471</v>
      </c>
    </row>
    <row r="87" spans="2:13">
      <c r="B87" s="2"/>
      <c r="C87" s="2" t="s">
        <v>66</v>
      </c>
      <c r="D87" s="8">
        <v>5</v>
      </c>
      <c r="E87" s="8">
        <v>2.5</v>
      </c>
      <c r="F87" s="8">
        <v>0.5</v>
      </c>
      <c r="G87" s="8">
        <v>0.5</v>
      </c>
      <c r="I87" s="48" t="s">
        <v>208</v>
      </c>
      <c r="J87" s="46">
        <f>SUM(D89:G90)</f>
        <v>1</v>
      </c>
      <c r="M87" s="46">
        <f>J87*100/J88</f>
        <v>1.680672268907563</v>
      </c>
    </row>
    <row r="88" spans="2:13">
      <c r="B88" s="2"/>
      <c r="C88" s="2" t="s">
        <v>65</v>
      </c>
      <c r="D88" s="8">
        <v>1</v>
      </c>
      <c r="E88" s="8">
        <v>0.5</v>
      </c>
      <c r="F88" s="8">
        <v>0</v>
      </c>
      <c r="G88" s="8">
        <v>0</v>
      </c>
      <c r="I88" s="48" t="s">
        <v>212</v>
      </c>
      <c r="J88" s="46">
        <f>SUM(J85:J87)</f>
        <v>59.5</v>
      </c>
    </row>
    <row r="89" spans="2:13">
      <c r="B89" s="2"/>
      <c r="C89" s="2" t="s">
        <v>67</v>
      </c>
      <c r="D89" s="8">
        <v>0</v>
      </c>
      <c r="E89" s="8">
        <v>0</v>
      </c>
      <c r="F89" s="8">
        <v>0</v>
      </c>
      <c r="G89" s="8">
        <v>0</v>
      </c>
    </row>
    <row r="90" spans="2:13">
      <c r="B90" s="2"/>
      <c r="C90" s="2" t="s">
        <v>68</v>
      </c>
      <c r="D90" s="8">
        <v>1</v>
      </c>
      <c r="E90" s="8">
        <v>0</v>
      </c>
      <c r="F90" s="8">
        <v>0</v>
      </c>
      <c r="G90" s="8">
        <v>0</v>
      </c>
    </row>
    <row r="91" spans="2:13">
      <c r="B91" s="2"/>
      <c r="C91" s="2" t="s">
        <v>12</v>
      </c>
      <c r="D91" s="8">
        <v>25.5</v>
      </c>
      <c r="E91" s="8">
        <v>31.5</v>
      </c>
      <c r="F91" s="8">
        <v>6.5</v>
      </c>
      <c r="G91" s="8">
        <v>3</v>
      </c>
    </row>
    <row r="93" spans="2:13">
      <c r="B93" s="1"/>
      <c r="C93" s="1"/>
      <c r="D93" s="1" t="s">
        <v>0</v>
      </c>
      <c r="E93" s="1"/>
      <c r="F93" s="1" t="s">
        <v>1</v>
      </c>
      <c r="G93" s="1"/>
    </row>
    <row r="94" spans="2:13">
      <c r="B94" s="1" t="s">
        <v>16</v>
      </c>
      <c r="C94" s="1"/>
      <c r="D94" s="1" t="s">
        <v>3</v>
      </c>
      <c r="E94" s="1" t="s">
        <v>4</v>
      </c>
      <c r="F94" s="1" t="s">
        <v>3</v>
      </c>
      <c r="G94" s="1" t="s">
        <v>4</v>
      </c>
      <c r="J94" s="52" t="s">
        <v>189</v>
      </c>
      <c r="M94" s="52" t="s">
        <v>219</v>
      </c>
    </row>
    <row r="95" spans="2:13">
      <c r="B95" s="9" t="s">
        <v>50</v>
      </c>
      <c r="C95" s="2" t="s">
        <v>64</v>
      </c>
      <c r="D95" s="8">
        <v>20.000000000000004</v>
      </c>
      <c r="E95" s="8">
        <v>15.666666666666666</v>
      </c>
      <c r="F95" s="8">
        <v>9.6666666666666661</v>
      </c>
      <c r="G95" s="8">
        <v>11.333333333333332</v>
      </c>
      <c r="I95" s="48" t="s">
        <v>206</v>
      </c>
      <c r="J95" s="46">
        <f>SUM(D95:G95,D97:G97)</f>
        <v>81.333333333333343</v>
      </c>
      <c r="M95" s="46">
        <f>J95*100/J98</f>
        <v>89.377289377289372</v>
      </c>
    </row>
    <row r="96" spans="2:13">
      <c r="B96" s="2"/>
      <c r="C96" s="2" t="s">
        <v>63</v>
      </c>
      <c r="D96" s="8">
        <v>3.333333333333333</v>
      </c>
      <c r="E96" s="8">
        <v>0.66666666666666674</v>
      </c>
      <c r="F96" s="8">
        <v>1</v>
      </c>
      <c r="G96" s="8">
        <v>0</v>
      </c>
      <c r="I96" s="48" t="s">
        <v>207</v>
      </c>
      <c r="J96" s="46">
        <f>SUM(D96:G96,D98:G98)</f>
        <v>5.666666666666667</v>
      </c>
      <c r="M96" s="46">
        <f>J96*100/J98</f>
        <v>6.2271062271062272</v>
      </c>
    </row>
    <row r="97" spans="2:13">
      <c r="B97" s="2"/>
      <c r="C97" s="2" t="s">
        <v>66</v>
      </c>
      <c r="D97" s="8">
        <v>10</v>
      </c>
      <c r="E97" s="8">
        <v>11.666666666666666</v>
      </c>
      <c r="F97" s="8">
        <v>1</v>
      </c>
      <c r="G97" s="8">
        <v>2</v>
      </c>
      <c r="I97" s="48" t="s">
        <v>208</v>
      </c>
      <c r="J97" s="46">
        <f>SUM(D99:G100)</f>
        <v>4</v>
      </c>
      <c r="M97" s="46">
        <f>J97*100/J98</f>
        <v>4.3956043956043951</v>
      </c>
    </row>
    <row r="98" spans="2:13">
      <c r="B98" s="2"/>
      <c r="C98" s="2" t="s">
        <v>65</v>
      </c>
      <c r="D98" s="8">
        <v>0.66666666666666674</v>
      </c>
      <c r="E98" s="8">
        <v>0</v>
      </c>
      <c r="F98" s="8">
        <v>0</v>
      </c>
      <c r="G98" s="8">
        <v>0</v>
      </c>
      <c r="I98" s="48" t="s">
        <v>212</v>
      </c>
      <c r="J98" s="46">
        <f>SUM(J95:J97)</f>
        <v>91.000000000000014</v>
      </c>
    </row>
    <row r="99" spans="2:13">
      <c r="B99" s="2"/>
      <c r="C99" s="2" t="s">
        <v>67</v>
      </c>
      <c r="D99" s="8">
        <v>1.3333333333333335</v>
      </c>
      <c r="E99" s="8">
        <v>0.66666666666666674</v>
      </c>
      <c r="F99" s="8">
        <v>0.33333333333333331</v>
      </c>
      <c r="G99" s="8">
        <v>0.33333333333333331</v>
      </c>
    </row>
    <row r="100" spans="2:13">
      <c r="B100" s="2"/>
      <c r="C100" s="2" t="s">
        <v>68</v>
      </c>
      <c r="D100" s="8">
        <v>1</v>
      </c>
      <c r="E100" s="8">
        <v>0.33333333333333331</v>
      </c>
      <c r="F100" s="8">
        <v>0</v>
      </c>
      <c r="G100" s="8">
        <v>0</v>
      </c>
    </row>
    <row r="101" spans="2:13">
      <c r="B101" s="2"/>
      <c r="C101" s="2" t="s">
        <v>12</v>
      </c>
      <c r="D101" s="8">
        <v>2.333333333333333</v>
      </c>
      <c r="E101" s="8">
        <v>2.6666666666666661</v>
      </c>
      <c r="F101" s="8">
        <v>1</v>
      </c>
      <c r="G101" s="8">
        <v>0.66666666666666652</v>
      </c>
    </row>
    <row r="103" spans="2:13">
      <c r="B103" s="1"/>
      <c r="C103" s="1"/>
      <c r="D103" s="1" t="s">
        <v>0</v>
      </c>
      <c r="E103" s="1"/>
      <c r="F103" s="1" t="s">
        <v>1</v>
      </c>
      <c r="G103" s="1"/>
    </row>
    <row r="104" spans="2:13">
      <c r="B104" s="1" t="s">
        <v>16</v>
      </c>
      <c r="C104" s="1"/>
      <c r="D104" s="1" t="s">
        <v>3</v>
      </c>
      <c r="E104" s="1" t="s">
        <v>4</v>
      </c>
      <c r="F104" s="1" t="s">
        <v>3</v>
      </c>
      <c r="G104" s="1" t="s">
        <v>4</v>
      </c>
      <c r="J104" s="52" t="s">
        <v>189</v>
      </c>
      <c r="M104" s="52" t="s">
        <v>219</v>
      </c>
    </row>
    <row r="105" spans="2:13">
      <c r="B105" s="9" t="s">
        <v>51</v>
      </c>
      <c r="C105" s="2" t="s">
        <v>64</v>
      </c>
      <c r="D105" s="8">
        <v>6.5</v>
      </c>
      <c r="E105" s="8">
        <v>11</v>
      </c>
      <c r="F105" s="8">
        <v>12.5</v>
      </c>
      <c r="G105" s="8">
        <v>11.5</v>
      </c>
      <c r="I105" s="48" t="s">
        <v>206</v>
      </c>
      <c r="J105" s="46">
        <f>SUM(D105:G105,D107:G107)</f>
        <v>54.5</v>
      </c>
      <c r="M105" s="46">
        <f>J105*100/J108</f>
        <v>59.890109890109891</v>
      </c>
    </row>
    <row r="106" spans="2:13">
      <c r="B106" s="2"/>
      <c r="C106" s="2" t="s">
        <v>63</v>
      </c>
      <c r="D106" s="8">
        <v>10</v>
      </c>
      <c r="E106" s="8">
        <v>4.5</v>
      </c>
      <c r="F106" s="8">
        <v>3</v>
      </c>
      <c r="G106" s="8">
        <v>1.5</v>
      </c>
      <c r="I106" s="48" t="s">
        <v>207</v>
      </c>
      <c r="J106" s="46">
        <f>SUM(D106:G106,D108:G108)</f>
        <v>27</v>
      </c>
      <c r="M106" s="46">
        <f>J106*100/J108</f>
        <v>29.670329670329672</v>
      </c>
    </row>
    <row r="107" spans="2:13">
      <c r="B107" s="2"/>
      <c r="C107" s="2" t="s">
        <v>66</v>
      </c>
      <c r="D107" s="8">
        <v>6</v>
      </c>
      <c r="E107" s="8">
        <v>5.5</v>
      </c>
      <c r="F107" s="8">
        <v>1</v>
      </c>
      <c r="G107" s="8">
        <v>0.5</v>
      </c>
      <c r="I107" s="48" t="s">
        <v>208</v>
      </c>
      <c r="J107" s="46">
        <f>SUM(D109:G110)</f>
        <v>9.5</v>
      </c>
      <c r="M107" s="46">
        <f>J107*100/J108</f>
        <v>10.43956043956044</v>
      </c>
    </row>
    <row r="108" spans="2:13">
      <c r="B108" s="2"/>
      <c r="C108" s="2" t="s">
        <v>65</v>
      </c>
      <c r="D108" s="8">
        <v>5</v>
      </c>
      <c r="E108" s="8">
        <v>2.5</v>
      </c>
      <c r="F108" s="8">
        <v>0.5</v>
      </c>
      <c r="G108" s="8">
        <v>0</v>
      </c>
      <c r="I108" s="48" t="s">
        <v>212</v>
      </c>
      <c r="J108" s="46">
        <f>SUM(J105:J107)</f>
        <v>91</v>
      </c>
    </row>
    <row r="109" spans="2:13">
      <c r="B109" s="2"/>
      <c r="C109" s="2" t="s">
        <v>67</v>
      </c>
      <c r="D109" s="8">
        <v>2.5</v>
      </c>
      <c r="E109" s="8">
        <v>1</v>
      </c>
      <c r="F109" s="8">
        <v>2</v>
      </c>
      <c r="G109" s="8">
        <v>1</v>
      </c>
    </row>
    <row r="110" spans="2:13">
      <c r="B110" s="2"/>
      <c r="C110" s="2" t="s">
        <v>68</v>
      </c>
      <c r="D110" s="8">
        <v>2.5</v>
      </c>
      <c r="E110" s="8">
        <v>0.5</v>
      </c>
      <c r="F110" s="8">
        <v>0</v>
      </c>
      <c r="G110" s="8">
        <v>0</v>
      </c>
    </row>
    <row r="111" spans="2:13">
      <c r="B111" s="2"/>
      <c r="C111" s="2" t="s">
        <v>12</v>
      </c>
      <c r="D111" s="8">
        <v>10</v>
      </c>
      <c r="E111" s="8">
        <v>18.5</v>
      </c>
      <c r="F111" s="8">
        <v>3</v>
      </c>
      <c r="G111" s="8">
        <v>4.5</v>
      </c>
    </row>
    <row r="113" spans="2:13">
      <c r="B113" s="1"/>
      <c r="C113" s="1"/>
      <c r="D113" s="1" t="s">
        <v>0</v>
      </c>
      <c r="E113" s="1"/>
      <c r="F113" s="1" t="s">
        <v>1</v>
      </c>
      <c r="G113" s="1"/>
    </row>
    <row r="114" spans="2:13">
      <c r="B114" s="1" t="s">
        <v>16</v>
      </c>
      <c r="C114" s="1"/>
      <c r="D114" s="1" t="s">
        <v>3</v>
      </c>
      <c r="E114" s="1" t="s">
        <v>4</v>
      </c>
      <c r="F114" s="1" t="s">
        <v>3</v>
      </c>
      <c r="G114" s="1" t="s">
        <v>4</v>
      </c>
      <c r="J114" s="52" t="s">
        <v>189</v>
      </c>
      <c r="M114" s="52" t="s">
        <v>219</v>
      </c>
    </row>
    <row r="115" spans="2:13">
      <c r="B115" s="33" t="s">
        <v>52</v>
      </c>
      <c r="C115" s="2" t="s">
        <v>64</v>
      </c>
      <c r="D115" s="8">
        <v>9.5</v>
      </c>
      <c r="E115" s="8">
        <v>6</v>
      </c>
      <c r="F115" s="8">
        <v>5.5</v>
      </c>
      <c r="G115" s="8">
        <v>7.5</v>
      </c>
      <c r="I115" s="48" t="s">
        <v>206</v>
      </c>
      <c r="J115" s="46">
        <f>SUM(D115:G115,D117:G117)</f>
        <v>42.5</v>
      </c>
      <c r="M115" s="46">
        <f>J115*100/J118</f>
        <v>67.460317460317455</v>
      </c>
    </row>
    <row r="116" spans="2:13">
      <c r="B116" s="2"/>
      <c r="C116" s="2" t="s">
        <v>63</v>
      </c>
      <c r="D116" s="8">
        <v>5.5</v>
      </c>
      <c r="E116" s="8">
        <v>1.5</v>
      </c>
      <c r="F116" s="8">
        <v>0.5</v>
      </c>
      <c r="G116" s="8">
        <v>-0.5</v>
      </c>
      <c r="I116" s="48" t="s">
        <v>207</v>
      </c>
      <c r="J116" s="46">
        <f>SUM(D116:G116,D118:G118)</f>
        <v>12.5</v>
      </c>
      <c r="M116" s="46">
        <f>J116*100/J118</f>
        <v>19.841269841269842</v>
      </c>
    </row>
    <row r="117" spans="2:13">
      <c r="B117" s="2"/>
      <c r="C117" s="2" t="s">
        <v>66</v>
      </c>
      <c r="D117" s="8">
        <v>5</v>
      </c>
      <c r="E117" s="8">
        <v>7</v>
      </c>
      <c r="F117" s="8">
        <v>0</v>
      </c>
      <c r="G117" s="8">
        <v>2</v>
      </c>
      <c r="I117" s="48" t="s">
        <v>208</v>
      </c>
      <c r="J117" s="46">
        <f>SUM(D119:G120)</f>
        <v>8</v>
      </c>
      <c r="M117" s="46">
        <f>J117*100/J118</f>
        <v>12.698412698412698</v>
      </c>
    </row>
    <row r="118" spans="2:13">
      <c r="B118" s="2"/>
      <c r="C118" s="2" t="s">
        <v>65</v>
      </c>
      <c r="D118" s="8">
        <v>3</v>
      </c>
      <c r="E118" s="8">
        <v>1.5</v>
      </c>
      <c r="F118" s="8">
        <v>0.5</v>
      </c>
      <c r="G118" s="8">
        <v>0.5</v>
      </c>
      <c r="I118" s="48" t="s">
        <v>212</v>
      </c>
      <c r="J118" s="46">
        <f>SUM(J115:J117)</f>
        <v>63</v>
      </c>
    </row>
    <row r="119" spans="2:13">
      <c r="B119" s="2"/>
      <c r="C119" s="2" t="s">
        <v>67</v>
      </c>
      <c r="D119" s="8">
        <v>2</v>
      </c>
      <c r="E119" s="8">
        <v>0</v>
      </c>
      <c r="F119" s="8">
        <v>1</v>
      </c>
      <c r="G119" s="8">
        <v>1</v>
      </c>
    </row>
    <row r="120" spans="2:13">
      <c r="B120" s="2"/>
      <c r="C120" s="2" t="s">
        <v>68</v>
      </c>
      <c r="D120" s="8">
        <v>1</v>
      </c>
      <c r="E120" s="8">
        <v>0.5</v>
      </c>
      <c r="F120" s="8">
        <v>2</v>
      </c>
      <c r="G120" s="8">
        <v>0.5</v>
      </c>
    </row>
    <row r="121" spans="2:13">
      <c r="B121" s="2"/>
      <c r="C121" s="2" t="s">
        <v>12</v>
      </c>
      <c r="D121" s="8">
        <v>14.5</v>
      </c>
      <c r="E121" s="8">
        <v>19.5</v>
      </c>
      <c r="F121" s="8">
        <v>2.5</v>
      </c>
      <c r="G121" s="8">
        <v>1</v>
      </c>
    </row>
    <row r="123" spans="2:13">
      <c r="B123" s="1"/>
      <c r="C123" s="1"/>
      <c r="D123" s="1" t="s">
        <v>0</v>
      </c>
      <c r="E123" s="1"/>
      <c r="F123" s="1" t="s">
        <v>1</v>
      </c>
      <c r="G123" s="1"/>
    </row>
    <row r="124" spans="2:13">
      <c r="B124" s="1" t="s">
        <v>13</v>
      </c>
      <c r="C124" s="1"/>
      <c r="D124" s="1" t="s">
        <v>3</v>
      </c>
      <c r="E124" s="1" t="s">
        <v>4</v>
      </c>
      <c r="F124" s="1" t="s">
        <v>3</v>
      </c>
      <c r="G124" s="1" t="s">
        <v>4</v>
      </c>
      <c r="J124" s="52" t="s">
        <v>189</v>
      </c>
      <c r="M124" s="52" t="s">
        <v>219</v>
      </c>
    </row>
    <row r="125" spans="2:13">
      <c r="B125" s="7" t="s">
        <v>14</v>
      </c>
      <c r="C125" s="2" t="s">
        <v>64</v>
      </c>
      <c r="D125" s="8">
        <v>21</v>
      </c>
      <c r="E125" s="21">
        <v>43</v>
      </c>
      <c r="F125" s="8">
        <v>4</v>
      </c>
      <c r="G125" s="8">
        <v>0</v>
      </c>
      <c r="I125" s="48" t="s">
        <v>206</v>
      </c>
      <c r="J125" s="46">
        <f>SUM(D125:G125,D127:G127)</f>
        <v>79</v>
      </c>
      <c r="M125" s="46">
        <f>J125*100/J128</f>
        <v>70.535714285714292</v>
      </c>
    </row>
    <row r="126" spans="2:13">
      <c r="B126" s="2"/>
      <c r="C126" s="2" t="s">
        <v>70</v>
      </c>
      <c r="D126" s="21">
        <v>11</v>
      </c>
      <c r="E126" s="8">
        <v>0</v>
      </c>
      <c r="F126" s="8">
        <v>0</v>
      </c>
      <c r="G126" s="8">
        <v>0</v>
      </c>
      <c r="I126" s="48" t="s">
        <v>207</v>
      </c>
      <c r="J126" s="46">
        <f>SUM(D126:G126,D128:G128)</f>
        <v>21</v>
      </c>
      <c r="M126" s="46">
        <f>J126*100/J128</f>
        <v>18.75</v>
      </c>
    </row>
    <row r="127" spans="2:13">
      <c r="B127" s="2"/>
      <c r="C127" s="2" t="s">
        <v>66</v>
      </c>
      <c r="D127" s="8">
        <v>3</v>
      </c>
      <c r="E127" s="8">
        <v>8</v>
      </c>
      <c r="F127" s="8">
        <v>0</v>
      </c>
      <c r="G127" s="8">
        <v>0</v>
      </c>
      <c r="I127" s="48" t="s">
        <v>208</v>
      </c>
      <c r="J127" s="46">
        <f>SUM(D129:G130)</f>
        <v>12</v>
      </c>
      <c r="M127" s="46">
        <f>J127*100/J128</f>
        <v>10.714285714285714</v>
      </c>
    </row>
    <row r="128" spans="2:13">
      <c r="B128" s="2"/>
      <c r="C128" s="2" t="s">
        <v>71</v>
      </c>
      <c r="D128" s="8">
        <v>9</v>
      </c>
      <c r="E128" s="8">
        <v>1</v>
      </c>
      <c r="F128" s="8">
        <v>0</v>
      </c>
      <c r="G128" s="8">
        <v>0</v>
      </c>
      <c r="I128" s="48" t="s">
        <v>212</v>
      </c>
      <c r="J128" s="46">
        <f>SUM(J125:J127)</f>
        <v>112</v>
      </c>
    </row>
    <row r="129" spans="2:13">
      <c r="B129" s="2"/>
      <c r="C129" s="2" t="s">
        <v>72</v>
      </c>
      <c r="D129" s="8">
        <v>8</v>
      </c>
      <c r="E129" s="8">
        <v>2</v>
      </c>
      <c r="F129" s="8">
        <v>0</v>
      </c>
      <c r="G129" s="8">
        <v>0</v>
      </c>
    </row>
    <row r="130" spans="2:13">
      <c r="B130" s="2"/>
      <c r="C130" s="2" t="s">
        <v>73</v>
      </c>
      <c r="D130" s="8">
        <v>1</v>
      </c>
      <c r="E130" s="8">
        <v>1</v>
      </c>
      <c r="F130" s="8">
        <v>0</v>
      </c>
      <c r="G130" s="8">
        <v>0</v>
      </c>
    </row>
    <row r="131" spans="2:13">
      <c r="B131" s="2"/>
      <c r="C131" s="2" t="s">
        <v>12</v>
      </c>
      <c r="D131" s="8">
        <v>9</v>
      </c>
      <c r="E131" s="8">
        <v>4</v>
      </c>
      <c r="F131" s="8">
        <v>1</v>
      </c>
      <c r="G131" s="8">
        <v>0</v>
      </c>
    </row>
    <row r="133" spans="2:13">
      <c r="B133" s="1"/>
      <c r="C133" s="1"/>
      <c r="D133" s="1" t="s">
        <v>0</v>
      </c>
      <c r="E133" s="1"/>
      <c r="F133" s="1" t="s">
        <v>1</v>
      </c>
      <c r="G133" s="1"/>
    </row>
    <row r="134" spans="2:13">
      <c r="B134" s="1" t="s">
        <v>13</v>
      </c>
      <c r="C134" s="1"/>
      <c r="D134" s="1" t="s">
        <v>3</v>
      </c>
      <c r="E134" s="1" t="s">
        <v>4</v>
      </c>
      <c r="F134" s="1" t="s">
        <v>3</v>
      </c>
      <c r="G134" s="1" t="s">
        <v>4</v>
      </c>
      <c r="J134" s="52" t="s">
        <v>189</v>
      </c>
      <c r="M134" s="52" t="s">
        <v>219</v>
      </c>
    </row>
    <row r="135" spans="2:13">
      <c r="B135" s="7" t="s">
        <v>29</v>
      </c>
      <c r="C135" s="2" t="s">
        <v>64</v>
      </c>
      <c r="D135" s="8">
        <v>10.5</v>
      </c>
      <c r="E135" s="21">
        <v>14</v>
      </c>
      <c r="F135" s="8">
        <v>4</v>
      </c>
      <c r="G135" s="8">
        <v>3</v>
      </c>
      <c r="I135" s="48" t="s">
        <v>206</v>
      </c>
      <c r="J135" s="46">
        <f>SUM(D135:G135,D137:G137)</f>
        <v>47</v>
      </c>
      <c r="M135" s="46">
        <f>J135*100/J138</f>
        <v>82.456140350877192</v>
      </c>
    </row>
    <row r="136" spans="2:13">
      <c r="B136" s="2"/>
      <c r="C136" s="2" t="s">
        <v>70</v>
      </c>
      <c r="D136" s="21">
        <v>2.5</v>
      </c>
      <c r="E136" s="8">
        <v>2</v>
      </c>
      <c r="F136" s="8">
        <v>0.5</v>
      </c>
      <c r="G136" s="8">
        <v>0</v>
      </c>
      <c r="I136" s="48" t="s">
        <v>207</v>
      </c>
      <c r="J136" s="46">
        <f>SUM(D136:G136,D138:G138)</f>
        <v>8</v>
      </c>
      <c r="M136" s="46">
        <f>J136*100/J138</f>
        <v>14.035087719298245</v>
      </c>
    </row>
    <row r="137" spans="2:13">
      <c r="B137" s="2"/>
      <c r="C137" s="2" t="s">
        <v>66</v>
      </c>
      <c r="D137" s="8">
        <v>6</v>
      </c>
      <c r="E137" s="8">
        <v>8</v>
      </c>
      <c r="F137" s="8">
        <v>0.5</v>
      </c>
      <c r="G137" s="8">
        <v>1</v>
      </c>
      <c r="I137" s="48" t="s">
        <v>208</v>
      </c>
      <c r="J137" s="46">
        <f>SUM(D139:G140)</f>
        <v>2</v>
      </c>
      <c r="M137" s="46">
        <f>J137*100/J138</f>
        <v>3.5087719298245612</v>
      </c>
    </row>
    <row r="138" spans="2:13">
      <c r="B138" s="2"/>
      <c r="C138" s="2" t="s">
        <v>71</v>
      </c>
      <c r="D138" s="8">
        <v>2.5</v>
      </c>
      <c r="E138" s="8">
        <v>0.5</v>
      </c>
      <c r="F138" s="8">
        <v>0</v>
      </c>
      <c r="G138" s="8">
        <v>0</v>
      </c>
      <c r="I138" s="48" t="s">
        <v>212</v>
      </c>
      <c r="J138" s="46">
        <f>SUM(J135:J137)</f>
        <v>57</v>
      </c>
    </row>
    <row r="139" spans="2:13">
      <c r="B139" s="2"/>
      <c r="C139" s="2" t="s">
        <v>72</v>
      </c>
      <c r="D139" s="8">
        <v>0.5</v>
      </c>
      <c r="E139" s="8">
        <v>0.5</v>
      </c>
      <c r="F139" s="8">
        <v>0</v>
      </c>
      <c r="G139" s="8">
        <v>0</v>
      </c>
    </row>
    <row r="140" spans="2:13">
      <c r="B140" s="2"/>
      <c r="C140" s="2" t="s">
        <v>73</v>
      </c>
      <c r="D140" s="8">
        <v>0.5</v>
      </c>
      <c r="E140" s="8">
        <v>0</v>
      </c>
      <c r="F140" s="8">
        <v>0.5</v>
      </c>
      <c r="G140" s="8">
        <v>0</v>
      </c>
    </row>
    <row r="141" spans="2:13">
      <c r="B141" s="2"/>
      <c r="C141" s="2" t="s">
        <v>12</v>
      </c>
      <c r="D141" s="8">
        <v>9</v>
      </c>
      <c r="E141" s="8">
        <v>13.5</v>
      </c>
      <c r="F141" s="8">
        <v>1</v>
      </c>
      <c r="G141" s="8">
        <v>1.5</v>
      </c>
    </row>
    <row r="143" spans="2:13">
      <c r="B143" s="1"/>
      <c r="C143" s="1"/>
      <c r="D143" s="1" t="s">
        <v>0</v>
      </c>
      <c r="E143" s="1"/>
      <c r="F143" s="1" t="s">
        <v>1</v>
      </c>
      <c r="G143" s="1"/>
    </row>
    <row r="144" spans="2:13">
      <c r="B144" s="1" t="s">
        <v>13</v>
      </c>
      <c r="C144" s="1"/>
      <c r="D144" s="1" t="s">
        <v>3</v>
      </c>
      <c r="E144" s="1" t="s">
        <v>4</v>
      </c>
      <c r="F144" s="1" t="s">
        <v>3</v>
      </c>
      <c r="G144" s="1" t="s">
        <v>4</v>
      </c>
      <c r="J144" s="52" t="s">
        <v>189</v>
      </c>
      <c r="M144" s="52" t="s">
        <v>219</v>
      </c>
    </row>
    <row r="145" spans="2:13">
      <c r="B145" s="9" t="s">
        <v>38</v>
      </c>
      <c r="C145" s="2" t="s">
        <v>64</v>
      </c>
      <c r="D145" s="8">
        <v>7</v>
      </c>
      <c r="E145" s="8">
        <v>7</v>
      </c>
      <c r="F145" s="8">
        <v>2.5</v>
      </c>
      <c r="G145" s="8">
        <v>4</v>
      </c>
      <c r="I145" s="48" t="s">
        <v>206</v>
      </c>
      <c r="J145" s="46">
        <f>SUM(D145:G145,D147:G147)</f>
        <v>27</v>
      </c>
      <c r="M145" s="46">
        <f>J145*100/J148</f>
        <v>40.909090909090907</v>
      </c>
    </row>
    <row r="146" spans="2:13">
      <c r="B146" s="2"/>
      <c r="C146" s="2" t="s">
        <v>70</v>
      </c>
      <c r="D146" s="8">
        <v>12</v>
      </c>
      <c r="E146" s="8">
        <v>4</v>
      </c>
      <c r="F146" s="8">
        <v>9.5</v>
      </c>
      <c r="G146" s="8">
        <v>1.5</v>
      </c>
      <c r="I146" s="48" t="s">
        <v>207</v>
      </c>
      <c r="J146" s="46">
        <f>SUM(D146:G146,D148:G148)</f>
        <v>35</v>
      </c>
      <c r="M146" s="46">
        <f>J146*100/J148</f>
        <v>53.030303030303031</v>
      </c>
    </row>
    <row r="147" spans="2:13">
      <c r="B147" s="2"/>
      <c r="C147" s="2" t="s">
        <v>66</v>
      </c>
      <c r="D147" s="8">
        <v>3.5</v>
      </c>
      <c r="E147" s="8">
        <v>2.5</v>
      </c>
      <c r="F147" s="8">
        <v>0</v>
      </c>
      <c r="G147" s="8">
        <v>0.5</v>
      </c>
      <c r="I147" s="48" t="s">
        <v>208</v>
      </c>
      <c r="J147" s="46">
        <f>SUM(D149:G150)</f>
        <v>4</v>
      </c>
      <c r="M147" s="46">
        <f>J147*100/J148</f>
        <v>6.0606060606060606</v>
      </c>
    </row>
    <row r="148" spans="2:13">
      <c r="B148" s="2"/>
      <c r="C148" s="2" t="s">
        <v>71</v>
      </c>
      <c r="D148" s="8">
        <v>4</v>
      </c>
      <c r="E148" s="8">
        <v>3</v>
      </c>
      <c r="F148" s="8">
        <v>0.5</v>
      </c>
      <c r="G148" s="8">
        <v>0.5</v>
      </c>
      <c r="I148" s="48" t="s">
        <v>212</v>
      </c>
      <c r="J148" s="46">
        <f>SUM(J145:J147)</f>
        <v>66</v>
      </c>
    </row>
    <row r="149" spans="2:13">
      <c r="B149" s="2"/>
      <c r="C149" s="2" t="s">
        <v>72</v>
      </c>
      <c r="D149" s="8">
        <v>1.5</v>
      </c>
      <c r="E149" s="8">
        <v>0</v>
      </c>
      <c r="F149" s="8">
        <v>0.5</v>
      </c>
      <c r="G149" s="8">
        <v>1.5</v>
      </c>
    </row>
    <row r="150" spans="2:13">
      <c r="B150" s="2"/>
      <c r="C150" s="2" t="s">
        <v>73</v>
      </c>
      <c r="D150" s="8">
        <v>0.5</v>
      </c>
      <c r="E150" s="8">
        <v>0</v>
      </c>
      <c r="F150" s="8">
        <v>0</v>
      </c>
      <c r="G150" s="8">
        <v>0</v>
      </c>
    </row>
    <row r="151" spans="2:13">
      <c r="B151" s="2"/>
      <c r="C151" s="2" t="s">
        <v>12</v>
      </c>
      <c r="D151" s="8">
        <v>15</v>
      </c>
      <c r="E151" s="8">
        <v>20.5</v>
      </c>
      <c r="F151" s="8">
        <v>4</v>
      </c>
      <c r="G151" s="8">
        <v>4</v>
      </c>
    </row>
    <row r="153" spans="2:13">
      <c r="B153" s="1"/>
      <c r="C153" s="1"/>
      <c r="D153" s="1" t="s">
        <v>0</v>
      </c>
      <c r="E153" s="1"/>
      <c r="F153" s="1" t="s">
        <v>1</v>
      </c>
      <c r="G153" s="1"/>
    </row>
    <row r="154" spans="2:13">
      <c r="B154" s="1" t="s">
        <v>13</v>
      </c>
      <c r="C154" s="1"/>
      <c r="D154" s="1" t="s">
        <v>3</v>
      </c>
      <c r="E154" s="1" t="s">
        <v>4</v>
      </c>
      <c r="F154" s="1" t="s">
        <v>3</v>
      </c>
      <c r="G154" s="1" t="s">
        <v>4</v>
      </c>
      <c r="J154" s="52" t="s">
        <v>189</v>
      </c>
      <c r="M154" s="52" t="s">
        <v>219</v>
      </c>
    </row>
    <row r="155" spans="2:13">
      <c r="B155" s="33" t="s">
        <v>39</v>
      </c>
      <c r="C155" s="2" t="s">
        <v>64</v>
      </c>
      <c r="D155" s="8">
        <v>22.333333333333336</v>
      </c>
      <c r="E155" s="8">
        <v>12.333333333333334</v>
      </c>
      <c r="F155" s="8">
        <v>15.333333333333332</v>
      </c>
      <c r="G155" s="8">
        <v>7.3333333333333339</v>
      </c>
      <c r="I155" s="48" t="s">
        <v>206</v>
      </c>
      <c r="J155" s="46">
        <f>SUM(D155:G155,D157:G157)</f>
        <v>62.666666666666671</v>
      </c>
      <c r="M155" s="46">
        <f>J155*100/J158</f>
        <v>69.629629629629633</v>
      </c>
    </row>
    <row r="156" spans="2:13">
      <c r="B156" s="2"/>
      <c r="C156" s="2" t="s">
        <v>70</v>
      </c>
      <c r="D156" s="8">
        <v>8</v>
      </c>
      <c r="E156" s="8">
        <v>0.33333333333333348</v>
      </c>
      <c r="F156" s="8">
        <v>4.6666666666666679</v>
      </c>
      <c r="G156" s="8">
        <v>0</v>
      </c>
      <c r="I156" s="48" t="s">
        <v>207</v>
      </c>
      <c r="J156" s="46">
        <f>SUM(D156:G156,D158:G158)</f>
        <v>17.333333333333336</v>
      </c>
      <c r="M156" s="46">
        <f>J156*100/J158</f>
        <v>19.25925925925926</v>
      </c>
    </row>
    <row r="157" spans="2:13">
      <c r="B157" s="2"/>
      <c r="C157" s="2" t="s">
        <v>66</v>
      </c>
      <c r="D157" s="8">
        <v>2.333333333333333</v>
      </c>
      <c r="E157" s="8">
        <v>2</v>
      </c>
      <c r="F157" s="8">
        <v>0.66666666666666663</v>
      </c>
      <c r="G157" s="8">
        <v>0.33333333333333331</v>
      </c>
      <c r="I157" s="48" t="s">
        <v>208</v>
      </c>
      <c r="J157" s="46">
        <f>SUM(D159:G160)</f>
        <v>10</v>
      </c>
      <c r="M157" s="46">
        <f>J157*100/J158</f>
        <v>11.111111111111111</v>
      </c>
    </row>
    <row r="158" spans="2:13">
      <c r="B158" s="2"/>
      <c r="C158" s="2" t="s">
        <v>71</v>
      </c>
      <c r="D158" s="8">
        <v>1.666666666666667</v>
      </c>
      <c r="E158" s="8">
        <v>2</v>
      </c>
      <c r="F158" s="8">
        <v>0.66666666666666663</v>
      </c>
      <c r="G158" s="8">
        <v>0</v>
      </c>
      <c r="I158" s="48" t="s">
        <v>212</v>
      </c>
      <c r="J158" s="46">
        <f>SUM(J155:J157)</f>
        <v>90</v>
      </c>
    </row>
    <row r="159" spans="2:13">
      <c r="B159" s="2"/>
      <c r="C159" s="2" t="s">
        <v>72</v>
      </c>
      <c r="D159" s="8">
        <v>4</v>
      </c>
      <c r="E159" s="8">
        <v>0.66666666666666663</v>
      </c>
      <c r="F159" s="8">
        <v>1.666666666666667</v>
      </c>
      <c r="G159" s="8">
        <v>0</v>
      </c>
    </row>
    <row r="160" spans="2:13">
      <c r="B160" s="2"/>
      <c r="C160" s="2" t="s">
        <v>73</v>
      </c>
      <c r="D160" s="8">
        <v>3</v>
      </c>
      <c r="E160" s="8">
        <v>0</v>
      </c>
      <c r="F160" s="8">
        <v>0.66666666666666663</v>
      </c>
      <c r="G160" s="8">
        <v>0</v>
      </c>
    </row>
    <row r="161" spans="2:13">
      <c r="B161" s="2"/>
      <c r="C161" s="2" t="s">
        <v>12</v>
      </c>
      <c r="D161" s="8">
        <v>12</v>
      </c>
      <c r="E161" s="8">
        <v>14.333333333333332</v>
      </c>
      <c r="F161" s="8">
        <v>1.3333333333333335</v>
      </c>
      <c r="G161" s="8">
        <v>2.333333333333333</v>
      </c>
    </row>
    <row r="163" spans="2:13">
      <c r="B163" s="1"/>
      <c r="C163" s="1"/>
      <c r="D163" s="1" t="s">
        <v>0</v>
      </c>
      <c r="E163" s="1"/>
      <c r="F163" s="1" t="s">
        <v>1</v>
      </c>
      <c r="G163" s="1"/>
    </row>
    <row r="164" spans="2:13">
      <c r="B164" s="1" t="s">
        <v>13</v>
      </c>
      <c r="C164" s="1"/>
      <c r="D164" s="1" t="s">
        <v>3</v>
      </c>
      <c r="E164" s="1" t="s">
        <v>4</v>
      </c>
      <c r="F164" s="1" t="s">
        <v>3</v>
      </c>
      <c r="G164" s="1" t="s">
        <v>4</v>
      </c>
      <c r="J164" s="52" t="s">
        <v>189</v>
      </c>
      <c r="M164" s="52" t="s">
        <v>219</v>
      </c>
    </row>
    <row r="165" spans="2:13">
      <c r="B165" s="33" t="s">
        <v>40</v>
      </c>
      <c r="C165" s="2" t="s">
        <v>64</v>
      </c>
      <c r="D165" s="8">
        <v>26</v>
      </c>
      <c r="E165" s="8">
        <v>15.333333333333332</v>
      </c>
      <c r="F165" s="8">
        <v>9.3333333333333339</v>
      </c>
      <c r="G165" s="8">
        <v>5.333333333333333</v>
      </c>
      <c r="I165" s="48" t="s">
        <v>206</v>
      </c>
      <c r="J165" s="46">
        <f>SUM(D165:G165,D167:G167)</f>
        <v>63.333333333333336</v>
      </c>
      <c r="M165" s="46">
        <f>J165*100/J168</f>
        <v>69.852941176470594</v>
      </c>
    </row>
    <row r="166" spans="2:13">
      <c r="B166" s="2"/>
      <c r="C166" s="2" t="s">
        <v>70</v>
      </c>
      <c r="D166" s="8">
        <v>5.9999999999999991</v>
      </c>
      <c r="E166" s="8">
        <v>1.6666666666666661</v>
      </c>
      <c r="F166" s="8">
        <v>1.6666666666666665</v>
      </c>
      <c r="G166" s="8">
        <v>0.33333333333333337</v>
      </c>
      <c r="I166" s="48" t="s">
        <v>207</v>
      </c>
      <c r="J166" s="46">
        <f>SUM(D166:G166,D168:G168)</f>
        <v>13.666666666666668</v>
      </c>
      <c r="M166" s="46">
        <f>J166*100/J168</f>
        <v>15.073529411764707</v>
      </c>
    </row>
    <row r="167" spans="2:13">
      <c r="B167" s="2"/>
      <c r="C167" s="2" t="s">
        <v>66</v>
      </c>
      <c r="D167" s="8">
        <v>4</v>
      </c>
      <c r="E167" s="8">
        <v>2.3333333333333335</v>
      </c>
      <c r="F167" s="8">
        <v>1</v>
      </c>
      <c r="G167" s="8">
        <v>0</v>
      </c>
      <c r="I167" s="48" t="s">
        <v>208</v>
      </c>
      <c r="J167" s="46">
        <f>SUM(D169:G170)</f>
        <v>13.666666666666668</v>
      </c>
      <c r="M167" s="46">
        <f>J167*100/J168</f>
        <v>15.073529411764707</v>
      </c>
    </row>
    <row r="168" spans="2:13">
      <c r="B168" s="2"/>
      <c r="C168" s="2" t="s">
        <v>71</v>
      </c>
      <c r="D168" s="8">
        <v>2.333333333333333</v>
      </c>
      <c r="E168" s="8">
        <v>1.3333333333333335</v>
      </c>
      <c r="F168" s="8">
        <v>0.33333333333333331</v>
      </c>
      <c r="G168" s="8">
        <v>0</v>
      </c>
      <c r="I168" s="48" t="s">
        <v>212</v>
      </c>
      <c r="J168" s="46">
        <f>SUM(J165:J167)</f>
        <v>90.666666666666671</v>
      </c>
    </row>
    <row r="169" spans="2:13">
      <c r="B169" s="2"/>
      <c r="C169" s="2" t="s">
        <v>72</v>
      </c>
      <c r="D169" s="8">
        <v>7</v>
      </c>
      <c r="E169" s="8">
        <v>1.666666666666667</v>
      </c>
      <c r="F169" s="8">
        <v>1.6666666666666667</v>
      </c>
      <c r="G169" s="8">
        <v>0.33333333333333331</v>
      </c>
    </row>
    <row r="170" spans="2:13">
      <c r="B170" s="2"/>
      <c r="C170" s="2" t="s">
        <v>73</v>
      </c>
      <c r="D170" s="8">
        <v>2</v>
      </c>
      <c r="E170" s="8">
        <v>0.66666666666666663</v>
      </c>
      <c r="F170" s="8">
        <v>0</v>
      </c>
      <c r="G170" s="8">
        <v>0.33333333333333331</v>
      </c>
    </row>
    <row r="171" spans="2:13">
      <c r="B171" s="2"/>
      <c r="C171" s="2" t="s">
        <v>12</v>
      </c>
      <c r="D171" s="8">
        <v>11</v>
      </c>
      <c r="E171" s="8">
        <v>15.999999999999998</v>
      </c>
      <c r="F171" s="8">
        <v>2</v>
      </c>
      <c r="G171" s="8">
        <v>1.3333333333333335</v>
      </c>
    </row>
    <row r="173" spans="2:13">
      <c r="B173" s="1"/>
      <c r="C173" s="1"/>
      <c r="D173" s="1" t="s">
        <v>0</v>
      </c>
      <c r="E173" s="1"/>
      <c r="F173" s="1" t="s">
        <v>1</v>
      </c>
      <c r="G173" s="1"/>
    </row>
    <row r="174" spans="2:13">
      <c r="B174" s="1" t="s">
        <v>18</v>
      </c>
      <c r="C174" s="1"/>
      <c r="D174" s="1" t="s">
        <v>3</v>
      </c>
      <c r="E174" s="1" t="s">
        <v>4</v>
      </c>
      <c r="F174" s="1" t="s">
        <v>3</v>
      </c>
      <c r="G174" s="1" t="s">
        <v>4</v>
      </c>
      <c r="J174" s="52" t="s">
        <v>189</v>
      </c>
      <c r="M174" s="52" t="s">
        <v>219</v>
      </c>
    </row>
    <row r="175" spans="2:13">
      <c r="B175" s="33" t="s">
        <v>19</v>
      </c>
      <c r="C175" s="2" t="s">
        <v>64</v>
      </c>
      <c r="D175" s="8">
        <v>11</v>
      </c>
      <c r="E175" s="8">
        <v>7.5</v>
      </c>
      <c r="F175" s="8">
        <v>3</v>
      </c>
      <c r="G175" s="8">
        <v>3</v>
      </c>
      <c r="I175" s="48" t="s">
        <v>206</v>
      </c>
      <c r="J175" s="46">
        <f>SUM(D175:G175,D177:G177)</f>
        <v>36.5</v>
      </c>
      <c r="M175" s="46">
        <f>J175*100/J178</f>
        <v>52.517985611510788</v>
      </c>
    </row>
    <row r="176" spans="2:13">
      <c r="B176" s="2"/>
      <c r="C176" s="2" t="s">
        <v>70</v>
      </c>
      <c r="D176" s="8">
        <v>10.5</v>
      </c>
      <c r="E176" s="8">
        <v>5.5</v>
      </c>
      <c r="F176" s="8">
        <v>1.5</v>
      </c>
      <c r="G176" s="8">
        <v>1</v>
      </c>
      <c r="I176" s="48" t="s">
        <v>207</v>
      </c>
      <c r="J176" s="46">
        <f>SUM(D176:G176,D178:G178)</f>
        <v>26.5</v>
      </c>
      <c r="M176" s="46">
        <f>J176*100/J178</f>
        <v>38.129496402877699</v>
      </c>
    </row>
    <row r="177" spans="2:13">
      <c r="B177" s="2"/>
      <c r="C177" s="2" t="s">
        <v>66</v>
      </c>
      <c r="D177" s="8">
        <v>5.5</v>
      </c>
      <c r="E177" s="8">
        <v>4.5</v>
      </c>
      <c r="F177" s="8">
        <v>1</v>
      </c>
      <c r="G177" s="8">
        <v>1</v>
      </c>
      <c r="I177" s="48" t="s">
        <v>208</v>
      </c>
      <c r="J177" s="46">
        <f>SUM(D179:G180)</f>
        <v>6.5</v>
      </c>
      <c r="M177" s="46">
        <f>J177*100/J178</f>
        <v>9.3525179856115113</v>
      </c>
    </row>
    <row r="178" spans="2:13">
      <c r="B178" s="2"/>
      <c r="C178" s="2" t="s">
        <v>71</v>
      </c>
      <c r="D178" s="8">
        <v>7</v>
      </c>
      <c r="E178" s="8">
        <v>1</v>
      </c>
      <c r="F178" s="8">
        <v>0</v>
      </c>
      <c r="G178" s="8">
        <v>0</v>
      </c>
      <c r="I178" s="48" t="s">
        <v>212</v>
      </c>
      <c r="J178" s="46">
        <f>SUM(J175:J177)</f>
        <v>69.5</v>
      </c>
    </row>
    <row r="179" spans="2:13">
      <c r="B179" s="2"/>
      <c r="C179" s="2" t="s">
        <v>72</v>
      </c>
      <c r="D179" s="8">
        <v>3</v>
      </c>
      <c r="E179" s="8">
        <v>0.5</v>
      </c>
      <c r="F179" s="8">
        <v>0</v>
      </c>
      <c r="G179" s="8">
        <v>0</v>
      </c>
    </row>
    <row r="180" spans="2:13">
      <c r="B180" s="2"/>
      <c r="C180" s="2" t="s">
        <v>73</v>
      </c>
      <c r="D180" s="8">
        <v>2</v>
      </c>
      <c r="E180" s="8">
        <v>1</v>
      </c>
      <c r="F180" s="8">
        <v>0</v>
      </c>
      <c r="G180" s="8">
        <v>0</v>
      </c>
    </row>
    <row r="181" spans="2:13">
      <c r="B181" s="2"/>
      <c r="C181" s="2" t="s">
        <v>12</v>
      </c>
      <c r="D181" s="8">
        <v>13.5</v>
      </c>
      <c r="E181" s="8">
        <v>20</v>
      </c>
      <c r="F181" s="8">
        <v>4</v>
      </c>
      <c r="G181" s="8">
        <v>3.5</v>
      </c>
    </row>
    <row r="183" spans="2:13">
      <c r="B183" s="1"/>
      <c r="C183" s="1"/>
      <c r="D183" s="1" t="s">
        <v>0</v>
      </c>
      <c r="E183" s="1"/>
      <c r="F183" s="1" t="s">
        <v>1</v>
      </c>
      <c r="G183" s="1"/>
    </row>
    <row r="184" spans="2:13">
      <c r="B184" s="1" t="s">
        <v>18</v>
      </c>
      <c r="C184" s="1"/>
      <c r="D184" s="1" t="s">
        <v>3</v>
      </c>
      <c r="E184" s="1" t="s">
        <v>4</v>
      </c>
      <c r="F184" s="1" t="s">
        <v>3</v>
      </c>
      <c r="G184" s="1" t="s">
        <v>4</v>
      </c>
      <c r="J184" s="52" t="s">
        <v>189</v>
      </c>
      <c r="M184" s="52" t="s">
        <v>219</v>
      </c>
    </row>
    <row r="185" spans="2:13">
      <c r="B185" s="33" t="s">
        <v>20</v>
      </c>
      <c r="C185" s="2" t="s">
        <v>64</v>
      </c>
      <c r="D185" s="8">
        <v>23</v>
      </c>
      <c r="E185" s="8">
        <v>11</v>
      </c>
      <c r="F185" s="8">
        <v>11</v>
      </c>
      <c r="G185" s="8">
        <v>5</v>
      </c>
      <c r="I185" s="48" t="s">
        <v>206</v>
      </c>
      <c r="J185" s="46">
        <f>SUM(D185:G185,D187:G187)</f>
        <v>68</v>
      </c>
      <c r="M185" s="46">
        <f>J185*100/J188</f>
        <v>60.714285714285715</v>
      </c>
    </row>
    <row r="186" spans="2:13">
      <c r="B186" s="2"/>
      <c r="C186" s="2" t="s">
        <v>70</v>
      </c>
      <c r="D186" s="8">
        <v>10</v>
      </c>
      <c r="E186" s="8">
        <v>2</v>
      </c>
      <c r="F186" s="8">
        <v>0</v>
      </c>
      <c r="G186" s="8">
        <v>0</v>
      </c>
      <c r="I186" s="48" t="s">
        <v>207</v>
      </c>
      <c r="J186" s="46">
        <f>SUM(D186:G186,D188:G188)</f>
        <v>22</v>
      </c>
      <c r="M186" s="46">
        <f>J186*100/J188</f>
        <v>19.642857142857142</v>
      </c>
    </row>
    <row r="187" spans="2:13">
      <c r="B187" s="2"/>
      <c r="C187" s="2" t="s">
        <v>66</v>
      </c>
      <c r="D187" s="8">
        <v>11</v>
      </c>
      <c r="E187" s="8">
        <v>5</v>
      </c>
      <c r="F187" s="8">
        <v>2</v>
      </c>
      <c r="G187" s="8">
        <v>0</v>
      </c>
      <c r="I187" s="48" t="s">
        <v>208</v>
      </c>
      <c r="J187" s="46">
        <f>SUM(D189:G190)</f>
        <v>22</v>
      </c>
      <c r="M187" s="46">
        <f>J187*100/J188</f>
        <v>19.642857142857142</v>
      </c>
    </row>
    <row r="188" spans="2:13">
      <c r="B188" s="2"/>
      <c r="C188" s="2" t="s">
        <v>71</v>
      </c>
      <c r="D188" s="8">
        <v>6</v>
      </c>
      <c r="E188" s="8">
        <v>3</v>
      </c>
      <c r="F188" s="8">
        <v>1</v>
      </c>
      <c r="G188" s="8">
        <v>0</v>
      </c>
      <c r="I188" s="48" t="s">
        <v>212</v>
      </c>
      <c r="J188" s="46">
        <f>SUM(J185:J187)</f>
        <v>112</v>
      </c>
    </row>
    <row r="189" spans="2:13">
      <c r="B189" s="2"/>
      <c r="C189" s="2" t="s">
        <v>72</v>
      </c>
      <c r="D189" s="8">
        <v>7</v>
      </c>
      <c r="E189" s="8">
        <v>1</v>
      </c>
      <c r="F189" s="8">
        <v>7</v>
      </c>
      <c r="G189" s="8">
        <v>1</v>
      </c>
    </row>
    <row r="190" spans="2:13">
      <c r="B190" s="2"/>
      <c r="C190" s="2" t="s">
        <v>73</v>
      </c>
      <c r="D190" s="8">
        <v>5</v>
      </c>
      <c r="E190" s="8">
        <v>1</v>
      </c>
      <c r="F190" s="8">
        <v>0</v>
      </c>
      <c r="G190" s="8">
        <v>0</v>
      </c>
    </row>
    <row r="191" spans="2:13">
      <c r="B191" s="2"/>
      <c r="C191" s="2" t="s">
        <v>12</v>
      </c>
      <c r="D191" s="8">
        <v>10</v>
      </c>
      <c r="E191" s="8">
        <v>19</v>
      </c>
      <c r="F191" s="8">
        <v>0</v>
      </c>
      <c r="G191" s="8">
        <v>4</v>
      </c>
    </row>
    <row r="193" spans="2:13">
      <c r="B193" s="1"/>
      <c r="C193" s="1"/>
      <c r="D193" s="1" t="s">
        <v>0</v>
      </c>
      <c r="E193" s="1"/>
      <c r="F193" s="1" t="s">
        <v>1</v>
      </c>
      <c r="G193" s="1"/>
    </row>
    <row r="194" spans="2:13">
      <c r="B194" s="1" t="s">
        <v>18</v>
      </c>
      <c r="C194" s="1"/>
      <c r="D194" s="1" t="s">
        <v>3</v>
      </c>
      <c r="E194" s="1" t="s">
        <v>4</v>
      </c>
      <c r="F194" s="1" t="s">
        <v>3</v>
      </c>
      <c r="G194" s="1" t="s">
        <v>4</v>
      </c>
      <c r="J194" s="52" t="s">
        <v>189</v>
      </c>
      <c r="M194" s="52" t="s">
        <v>219</v>
      </c>
    </row>
    <row r="195" spans="2:13">
      <c r="B195" s="33" t="s">
        <v>24</v>
      </c>
      <c r="C195" s="2" t="s">
        <v>64</v>
      </c>
      <c r="D195" s="8">
        <v>29</v>
      </c>
      <c r="E195" s="8">
        <v>17</v>
      </c>
      <c r="F195" s="8">
        <v>16</v>
      </c>
      <c r="G195" s="8">
        <v>12</v>
      </c>
      <c r="I195" s="48" t="s">
        <v>206</v>
      </c>
      <c r="J195" s="46">
        <f>SUM(D195:G195,D197:G197)</f>
        <v>88</v>
      </c>
      <c r="M195" s="46">
        <f>J195*100/J198</f>
        <v>92.631578947368425</v>
      </c>
    </row>
    <row r="196" spans="2:13">
      <c r="B196" s="2"/>
      <c r="C196" s="2" t="s">
        <v>70</v>
      </c>
      <c r="D196" s="8">
        <v>2.5</v>
      </c>
      <c r="E196" s="8">
        <v>0.5</v>
      </c>
      <c r="F196" s="8">
        <v>0</v>
      </c>
      <c r="G196" s="8">
        <v>0.5</v>
      </c>
      <c r="I196" s="48" t="s">
        <v>207</v>
      </c>
      <c r="J196" s="46">
        <f>SUM(D196:G196,D198:G198)</f>
        <v>5</v>
      </c>
      <c r="M196" s="46">
        <f>J196*100/J198</f>
        <v>5.2631578947368425</v>
      </c>
    </row>
    <row r="197" spans="2:13">
      <c r="B197" s="2"/>
      <c r="C197" s="2" t="s">
        <v>66</v>
      </c>
      <c r="D197" s="8">
        <v>5.5</v>
      </c>
      <c r="E197" s="8">
        <v>6</v>
      </c>
      <c r="F197" s="8">
        <v>1.5</v>
      </c>
      <c r="G197" s="8">
        <v>1</v>
      </c>
      <c r="I197" s="48" t="s">
        <v>208</v>
      </c>
      <c r="J197" s="46">
        <f>SUM(D199:G200)</f>
        <v>2</v>
      </c>
      <c r="M197" s="46">
        <f>J197*100/J198</f>
        <v>2.1052631578947367</v>
      </c>
    </row>
    <row r="198" spans="2:13">
      <c r="B198" s="2"/>
      <c r="C198" s="2" t="s">
        <v>71</v>
      </c>
      <c r="D198" s="8">
        <v>1</v>
      </c>
      <c r="E198" s="8">
        <v>0</v>
      </c>
      <c r="F198" s="8">
        <v>0</v>
      </c>
      <c r="G198" s="8">
        <v>0.5</v>
      </c>
      <c r="I198" s="48" t="s">
        <v>212</v>
      </c>
      <c r="J198" s="46">
        <f>SUM(J195:J197)</f>
        <v>95</v>
      </c>
    </row>
    <row r="199" spans="2:13">
      <c r="B199" s="2"/>
      <c r="C199" s="2" t="s">
        <v>72</v>
      </c>
      <c r="D199" s="8">
        <v>0.5</v>
      </c>
      <c r="E199" s="8">
        <v>0</v>
      </c>
      <c r="F199" s="8">
        <v>0</v>
      </c>
      <c r="G199" s="8">
        <v>0</v>
      </c>
    </row>
    <row r="200" spans="2:13">
      <c r="B200" s="2"/>
      <c r="C200" s="2" t="s">
        <v>73</v>
      </c>
      <c r="D200" s="8">
        <v>1</v>
      </c>
      <c r="E200" s="8">
        <v>0</v>
      </c>
      <c r="F200" s="8">
        <v>0</v>
      </c>
      <c r="G200" s="8">
        <v>0.5</v>
      </c>
    </row>
    <row r="201" spans="2:13">
      <c r="B201" s="2"/>
      <c r="C201" s="2" t="s">
        <v>12</v>
      </c>
      <c r="D201" s="8">
        <v>6.5</v>
      </c>
      <c r="E201" s="8">
        <v>14.5</v>
      </c>
      <c r="F201" s="8">
        <v>1</v>
      </c>
      <c r="G201" s="8">
        <v>1.5</v>
      </c>
    </row>
    <row r="203" spans="2:13">
      <c r="B203" s="1"/>
      <c r="C203" s="1"/>
      <c r="D203" s="1" t="s">
        <v>0</v>
      </c>
      <c r="E203" s="1"/>
      <c r="F203" s="1" t="s">
        <v>1</v>
      </c>
      <c r="G203" s="1"/>
    </row>
    <row r="204" spans="2:13">
      <c r="B204" s="1" t="s">
        <v>18</v>
      </c>
      <c r="C204" s="1"/>
      <c r="D204" s="1" t="s">
        <v>3</v>
      </c>
      <c r="E204" s="1" t="s">
        <v>4</v>
      </c>
      <c r="F204" s="1" t="s">
        <v>3</v>
      </c>
      <c r="G204" s="1" t="s">
        <v>4</v>
      </c>
      <c r="J204" s="52" t="s">
        <v>189</v>
      </c>
      <c r="M204" s="52" t="s">
        <v>219</v>
      </c>
    </row>
    <row r="205" spans="2:13">
      <c r="B205" s="33" t="s">
        <v>34</v>
      </c>
      <c r="C205" s="2" t="s">
        <v>64</v>
      </c>
      <c r="D205" s="8">
        <v>23</v>
      </c>
      <c r="E205" s="8">
        <v>8.5</v>
      </c>
      <c r="F205" s="8">
        <v>14</v>
      </c>
      <c r="G205" s="8">
        <v>9</v>
      </c>
      <c r="I205" s="48" t="s">
        <v>206</v>
      </c>
      <c r="J205" s="46">
        <f>SUM(D205:G205,D207:G207)</f>
        <v>62</v>
      </c>
      <c r="M205" s="46">
        <f>J205*100/J208</f>
        <v>76.543209876543216</v>
      </c>
    </row>
    <row r="206" spans="2:13">
      <c r="B206" s="2"/>
      <c r="C206" s="2" t="s">
        <v>70</v>
      </c>
      <c r="D206" s="8">
        <v>7.5</v>
      </c>
      <c r="E206" s="8">
        <v>1.5</v>
      </c>
      <c r="F206" s="8">
        <v>2</v>
      </c>
      <c r="G206" s="8">
        <v>0.5</v>
      </c>
      <c r="I206" s="48" t="s">
        <v>207</v>
      </c>
      <c r="J206" s="46">
        <f>SUM(D206:G206,D208:G208)</f>
        <v>11.5</v>
      </c>
      <c r="M206" s="46">
        <f>J206*100/J208</f>
        <v>14.197530864197532</v>
      </c>
    </row>
    <row r="207" spans="2:13">
      <c r="B207" s="2"/>
      <c r="C207" s="2" t="s">
        <v>66</v>
      </c>
      <c r="D207" s="8">
        <v>5.5</v>
      </c>
      <c r="E207" s="8">
        <v>2</v>
      </c>
      <c r="F207" s="8">
        <v>0</v>
      </c>
      <c r="G207" s="8">
        <v>0</v>
      </c>
      <c r="I207" s="48" t="s">
        <v>208</v>
      </c>
      <c r="J207" s="46">
        <f>SUM(D209:G210)</f>
        <v>7.5</v>
      </c>
      <c r="M207" s="46">
        <f>J207*100/J208</f>
        <v>9.2592592592592595</v>
      </c>
    </row>
    <row r="208" spans="2:13">
      <c r="B208" s="2"/>
      <c r="C208" s="2" t="s">
        <v>71</v>
      </c>
      <c r="D208" s="8">
        <v>0</v>
      </c>
      <c r="E208" s="8">
        <v>0</v>
      </c>
      <c r="F208" s="8">
        <v>0</v>
      </c>
      <c r="G208" s="8">
        <v>0</v>
      </c>
      <c r="I208" s="48" t="s">
        <v>212</v>
      </c>
      <c r="J208" s="46">
        <f>SUM(J205:J207)</f>
        <v>81</v>
      </c>
    </row>
    <row r="209" spans="2:13">
      <c r="B209" s="2"/>
      <c r="C209" s="2" t="s">
        <v>72</v>
      </c>
      <c r="D209" s="8">
        <v>4</v>
      </c>
      <c r="E209" s="8">
        <v>1.5</v>
      </c>
      <c r="F209" s="8">
        <v>0.5</v>
      </c>
      <c r="G209" s="8">
        <v>0</v>
      </c>
    </row>
    <row r="210" spans="2:13">
      <c r="B210" s="2"/>
      <c r="C210" s="2" t="s">
        <v>73</v>
      </c>
      <c r="D210" s="8">
        <v>1.5</v>
      </c>
      <c r="E210" s="8">
        <v>0</v>
      </c>
      <c r="F210" s="8">
        <v>0</v>
      </c>
      <c r="G210" s="8">
        <v>0</v>
      </c>
    </row>
    <row r="211" spans="2:13">
      <c r="B211" s="2"/>
      <c r="C211" s="2" t="s">
        <v>12</v>
      </c>
      <c r="D211" s="8">
        <v>12</v>
      </c>
      <c r="E211" s="8">
        <v>13.5</v>
      </c>
      <c r="F211" s="8">
        <v>1</v>
      </c>
      <c r="G211" s="8">
        <v>0.5</v>
      </c>
    </row>
    <row r="213" spans="2:13">
      <c r="B213" s="1"/>
      <c r="C213" s="1"/>
      <c r="D213" s="1" t="s">
        <v>0</v>
      </c>
      <c r="E213" s="1"/>
      <c r="F213" s="1" t="s">
        <v>1</v>
      </c>
      <c r="G213" s="1"/>
    </row>
    <row r="214" spans="2:13">
      <c r="B214" s="1" t="s">
        <v>18</v>
      </c>
      <c r="C214" s="1"/>
      <c r="D214" s="1" t="s">
        <v>3</v>
      </c>
      <c r="E214" s="1" t="s">
        <v>4</v>
      </c>
      <c r="F214" s="1" t="s">
        <v>3</v>
      </c>
      <c r="G214" s="1" t="s">
        <v>4</v>
      </c>
      <c r="J214" s="52" t="s">
        <v>189</v>
      </c>
      <c r="M214" s="52" t="s">
        <v>219</v>
      </c>
    </row>
    <row r="215" spans="2:13">
      <c r="B215" s="9" t="s">
        <v>35</v>
      </c>
      <c r="C215" s="2" t="s">
        <v>64</v>
      </c>
      <c r="D215" s="8">
        <v>8.3333333333333321</v>
      </c>
      <c r="E215" s="8">
        <v>8.3333333333333339</v>
      </c>
      <c r="F215" s="8">
        <v>8</v>
      </c>
      <c r="G215" s="8">
        <v>3</v>
      </c>
      <c r="I215" s="48" t="s">
        <v>206</v>
      </c>
      <c r="J215" s="46">
        <f>SUM(D215:G215,D217:G217)</f>
        <v>35.333333333333336</v>
      </c>
      <c r="M215" s="46">
        <f>J215*100/J218</f>
        <v>66.25</v>
      </c>
    </row>
    <row r="216" spans="2:13">
      <c r="B216" s="2"/>
      <c r="C216" s="2" t="s">
        <v>70</v>
      </c>
      <c r="D216" s="8">
        <v>7.333333333333333</v>
      </c>
      <c r="E216" s="8">
        <v>1.666666666666667</v>
      </c>
      <c r="F216" s="8">
        <v>3</v>
      </c>
      <c r="G216" s="8">
        <v>0.66666666666666663</v>
      </c>
      <c r="I216" s="48" t="s">
        <v>207</v>
      </c>
      <c r="J216" s="46">
        <f>SUM(D216:G216,D218:G218)</f>
        <v>17</v>
      </c>
      <c r="M216" s="46">
        <f>J216*100/J218</f>
        <v>31.875</v>
      </c>
    </row>
    <row r="217" spans="2:13">
      <c r="B217" s="2"/>
      <c r="C217" s="2" t="s">
        <v>66</v>
      </c>
      <c r="D217" s="8">
        <v>3.6666666666666665</v>
      </c>
      <c r="E217" s="8">
        <v>3.6666666666666665</v>
      </c>
      <c r="F217" s="8">
        <v>0</v>
      </c>
      <c r="G217" s="8">
        <v>0.33333333333333331</v>
      </c>
      <c r="I217" s="48" t="s">
        <v>208</v>
      </c>
      <c r="J217" s="46">
        <f>SUM(D219:G220)</f>
        <v>1</v>
      </c>
      <c r="M217" s="46">
        <f>J217*100/J218</f>
        <v>1.875</v>
      </c>
    </row>
    <row r="218" spans="2:13">
      <c r="B218" s="2"/>
      <c r="C218" s="2" t="s">
        <v>71</v>
      </c>
      <c r="D218" s="8">
        <v>3.6666666666666665</v>
      </c>
      <c r="E218" s="8">
        <v>0.66666666666666663</v>
      </c>
      <c r="F218" s="8">
        <v>0</v>
      </c>
      <c r="G218" s="8">
        <v>0</v>
      </c>
      <c r="I218" s="48" t="s">
        <v>212</v>
      </c>
      <c r="J218" s="46">
        <f>SUM(J215:J217)</f>
        <v>53.333333333333336</v>
      </c>
    </row>
    <row r="219" spans="2:13">
      <c r="B219" s="2"/>
      <c r="C219" s="2" t="s">
        <v>72</v>
      </c>
      <c r="D219" s="8">
        <v>0.33333333333333331</v>
      </c>
      <c r="E219" s="8">
        <v>0</v>
      </c>
      <c r="F219" s="8">
        <v>0</v>
      </c>
      <c r="G219" s="8">
        <v>0</v>
      </c>
    </row>
    <row r="220" spans="2:13">
      <c r="B220" s="2"/>
      <c r="C220" s="2" t="s">
        <v>73</v>
      </c>
      <c r="D220" s="8">
        <v>0.33333333333333331</v>
      </c>
      <c r="E220" s="8">
        <v>0</v>
      </c>
      <c r="F220" s="8">
        <v>0.33333333333333331</v>
      </c>
      <c r="G220" s="8">
        <v>0</v>
      </c>
    </row>
    <row r="221" spans="2:13">
      <c r="B221" s="2"/>
      <c r="C221" s="2" t="s">
        <v>12</v>
      </c>
      <c r="D221" s="8">
        <v>12.000000000000002</v>
      </c>
      <c r="E221" s="8">
        <v>15.333333333333334</v>
      </c>
      <c r="F221" s="8">
        <v>2.6666666666666665</v>
      </c>
      <c r="G221" s="8">
        <v>2.333333333333333</v>
      </c>
    </row>
    <row r="223" spans="2:13">
      <c r="B223" s="1"/>
      <c r="C223" s="1"/>
      <c r="D223" s="1" t="s">
        <v>0</v>
      </c>
      <c r="E223" s="1"/>
      <c r="F223" s="1" t="s">
        <v>1</v>
      </c>
      <c r="G223" s="1"/>
    </row>
    <row r="224" spans="2:13">
      <c r="B224" s="1" t="s">
        <v>18</v>
      </c>
      <c r="C224" s="1"/>
      <c r="D224" s="1" t="s">
        <v>3</v>
      </c>
      <c r="E224" s="1" t="s">
        <v>4</v>
      </c>
      <c r="F224" s="1" t="s">
        <v>3</v>
      </c>
      <c r="G224" s="1" t="s">
        <v>4</v>
      </c>
      <c r="J224" s="52" t="s">
        <v>189</v>
      </c>
      <c r="M224" s="52" t="s">
        <v>219</v>
      </c>
    </row>
    <row r="225" spans="2:13">
      <c r="B225" s="9" t="s">
        <v>42</v>
      </c>
      <c r="C225" s="2" t="s">
        <v>64</v>
      </c>
      <c r="D225" s="8">
        <v>25</v>
      </c>
      <c r="E225" s="8">
        <v>31</v>
      </c>
      <c r="F225" s="8">
        <v>12.5</v>
      </c>
      <c r="G225" s="8">
        <v>16.5</v>
      </c>
      <c r="I225" s="48" t="s">
        <v>206</v>
      </c>
      <c r="J225" s="46">
        <f>SUM(D225:G225,D227:G227)</f>
        <v>92</v>
      </c>
      <c r="M225" s="46">
        <f>J225*100/J228</f>
        <v>71.042471042471036</v>
      </c>
    </row>
    <row r="226" spans="2:13">
      <c r="B226" s="2"/>
      <c r="C226" s="2" t="s">
        <v>70</v>
      </c>
      <c r="D226" s="8">
        <v>12</v>
      </c>
      <c r="E226" s="8">
        <v>6</v>
      </c>
      <c r="F226" s="8">
        <v>2.5</v>
      </c>
      <c r="G226" s="8">
        <v>2</v>
      </c>
      <c r="I226" s="48" t="s">
        <v>207</v>
      </c>
      <c r="J226" s="46">
        <f>SUM(D226:G226,D228:G228)</f>
        <v>30</v>
      </c>
      <c r="M226" s="46">
        <f>J226*100/J228</f>
        <v>23.166023166023166</v>
      </c>
    </row>
    <row r="227" spans="2:13">
      <c r="B227" s="2"/>
      <c r="C227" s="2" t="s">
        <v>66</v>
      </c>
      <c r="D227" s="8">
        <v>3.5</v>
      </c>
      <c r="E227" s="8">
        <v>3</v>
      </c>
      <c r="F227" s="8">
        <v>0.5</v>
      </c>
      <c r="G227" s="8">
        <v>0</v>
      </c>
      <c r="I227" s="48" t="s">
        <v>208</v>
      </c>
      <c r="J227" s="46">
        <f>SUM(D229:G230)</f>
        <v>7.5</v>
      </c>
      <c r="M227" s="46">
        <f>J227*100/J228</f>
        <v>5.7915057915057915</v>
      </c>
    </row>
    <row r="228" spans="2:13">
      <c r="B228" s="2"/>
      <c r="C228" s="2" t="s">
        <v>71</v>
      </c>
      <c r="D228" s="8">
        <v>4</v>
      </c>
      <c r="E228" s="8">
        <v>3.5</v>
      </c>
      <c r="F228" s="8">
        <v>0</v>
      </c>
      <c r="G228" s="8">
        <v>0</v>
      </c>
      <c r="I228" s="48" t="s">
        <v>212</v>
      </c>
      <c r="J228" s="46">
        <f>SUM(J225:J227)</f>
        <v>129.5</v>
      </c>
    </row>
    <row r="229" spans="2:13">
      <c r="B229" s="2"/>
      <c r="C229" s="2" t="s">
        <v>72</v>
      </c>
      <c r="D229" s="8">
        <v>4.5</v>
      </c>
      <c r="E229" s="8">
        <v>0.5</v>
      </c>
      <c r="F229" s="8">
        <v>0.5</v>
      </c>
      <c r="G229" s="8">
        <v>0.5</v>
      </c>
    </row>
    <row r="230" spans="2:13">
      <c r="B230" s="2"/>
      <c r="C230" s="2" t="s">
        <v>73</v>
      </c>
      <c r="D230" s="8">
        <v>1</v>
      </c>
      <c r="E230" s="8">
        <v>0.5</v>
      </c>
      <c r="F230" s="8">
        <v>0</v>
      </c>
      <c r="G230" s="8">
        <v>0</v>
      </c>
    </row>
    <row r="231" spans="2:13">
      <c r="B231" s="2"/>
      <c r="C231" s="2" t="s">
        <v>12</v>
      </c>
      <c r="D231" s="8">
        <v>12.5</v>
      </c>
      <c r="E231" s="8">
        <v>22</v>
      </c>
      <c r="F231" s="8">
        <v>2</v>
      </c>
      <c r="G231" s="8">
        <v>1.5</v>
      </c>
    </row>
    <row r="233" spans="2:13">
      <c r="B233" s="1"/>
      <c r="C233" s="1"/>
      <c r="D233" s="1" t="s">
        <v>0</v>
      </c>
      <c r="E233" s="1"/>
      <c r="F233" s="1" t="s">
        <v>1</v>
      </c>
      <c r="G233" s="1"/>
    </row>
    <row r="234" spans="2:13">
      <c r="B234" s="1" t="s">
        <v>27</v>
      </c>
      <c r="C234" s="1"/>
      <c r="D234" s="1" t="s">
        <v>3</v>
      </c>
      <c r="E234" s="1" t="s">
        <v>4</v>
      </c>
      <c r="F234" s="1" t="s">
        <v>3</v>
      </c>
      <c r="G234" s="1" t="s">
        <v>4</v>
      </c>
      <c r="J234" s="52" t="s">
        <v>189</v>
      </c>
      <c r="M234" s="52" t="s">
        <v>219</v>
      </c>
    </row>
    <row r="235" spans="2:13">
      <c r="B235" s="7" t="s">
        <v>28</v>
      </c>
      <c r="C235" s="2" t="s">
        <v>64</v>
      </c>
      <c r="D235" s="8">
        <v>2.6666666666666665</v>
      </c>
      <c r="E235" s="21">
        <v>5.666666666666667</v>
      </c>
      <c r="F235" s="8">
        <v>0.66666666666666663</v>
      </c>
      <c r="G235" s="8">
        <v>6.333333333333333</v>
      </c>
      <c r="I235" s="48" t="s">
        <v>206</v>
      </c>
      <c r="J235" s="46">
        <f>SUM(D235:G235,D237:G237)</f>
        <v>22.333333333333332</v>
      </c>
      <c r="M235" s="46">
        <f>J235*100/J238</f>
        <v>58.771929824561383</v>
      </c>
    </row>
    <row r="236" spans="2:13">
      <c r="B236" s="2"/>
      <c r="C236" s="2" t="s">
        <v>76</v>
      </c>
      <c r="D236" s="21">
        <v>4.3333333333333348</v>
      </c>
      <c r="E236" s="8">
        <v>2</v>
      </c>
      <c r="F236" s="8">
        <v>2.3333333333333335</v>
      </c>
      <c r="G236" s="8">
        <v>0.33333333333333331</v>
      </c>
      <c r="I236" s="48" t="s">
        <v>207</v>
      </c>
      <c r="J236" s="46">
        <f>SUM(D236:G236,D238:G238)</f>
        <v>14.333333333333336</v>
      </c>
      <c r="M236" s="46">
        <f>J236*100/J238</f>
        <v>37.719298245614034</v>
      </c>
    </row>
    <row r="237" spans="2:13">
      <c r="B237" s="2"/>
      <c r="C237" s="2" t="s">
        <v>66</v>
      </c>
      <c r="D237" s="8">
        <v>0.33333333333333337</v>
      </c>
      <c r="E237" s="8">
        <v>6</v>
      </c>
      <c r="F237" s="8">
        <v>0</v>
      </c>
      <c r="G237" s="8">
        <v>0.66666666666666674</v>
      </c>
      <c r="I237" s="48" t="s">
        <v>208</v>
      </c>
      <c r="J237" s="46">
        <f>SUM(D239:G240)</f>
        <v>1.3333333333333333</v>
      </c>
      <c r="M237" s="46">
        <f>J237*100/J238</f>
        <v>3.5087719298245603</v>
      </c>
    </row>
    <row r="238" spans="2:13">
      <c r="B238" s="2"/>
      <c r="C238" s="2" t="s">
        <v>77</v>
      </c>
      <c r="D238" s="8">
        <v>4.333333333333333</v>
      </c>
      <c r="E238" s="8">
        <v>1</v>
      </c>
      <c r="F238" s="8">
        <v>0</v>
      </c>
      <c r="G238" s="8">
        <v>0</v>
      </c>
      <c r="I238" s="48" t="s">
        <v>212</v>
      </c>
      <c r="J238" s="46">
        <f>SUM(J235:J237)</f>
        <v>38.000000000000007</v>
      </c>
    </row>
    <row r="239" spans="2:13">
      <c r="B239" s="2"/>
      <c r="C239" s="2" t="s">
        <v>78</v>
      </c>
      <c r="D239" s="8">
        <v>0</v>
      </c>
      <c r="E239" s="8">
        <v>0</v>
      </c>
      <c r="F239" s="8">
        <v>0</v>
      </c>
      <c r="G239" s="8">
        <v>0</v>
      </c>
    </row>
    <row r="240" spans="2:13">
      <c r="B240" s="2"/>
      <c r="C240" s="2" t="s">
        <v>79</v>
      </c>
      <c r="D240" s="8">
        <v>0.66666666666666663</v>
      </c>
      <c r="E240" s="8">
        <v>0.33333333333333331</v>
      </c>
      <c r="F240" s="8">
        <v>0</v>
      </c>
      <c r="G240" s="8">
        <v>0.33333333333333331</v>
      </c>
    </row>
    <row r="241" spans="2:13">
      <c r="B241" s="2"/>
      <c r="C241" s="2" t="s">
        <v>12</v>
      </c>
      <c r="D241" s="8">
        <v>10.666666666666666</v>
      </c>
      <c r="E241" s="8">
        <v>16.666666666666668</v>
      </c>
      <c r="F241" s="8">
        <v>3.3333333333333335</v>
      </c>
      <c r="G241" s="8">
        <v>3</v>
      </c>
    </row>
    <row r="243" spans="2:13">
      <c r="B243" s="1"/>
      <c r="C243" s="1"/>
      <c r="D243" s="1" t="s">
        <v>0</v>
      </c>
      <c r="E243" s="1"/>
      <c r="F243" s="1" t="s">
        <v>1</v>
      </c>
      <c r="G243" s="1"/>
    </row>
    <row r="244" spans="2:13">
      <c r="B244" s="1" t="s">
        <v>27</v>
      </c>
      <c r="C244" s="1"/>
      <c r="D244" s="1" t="s">
        <v>3</v>
      </c>
      <c r="E244" s="1" t="s">
        <v>4</v>
      </c>
      <c r="F244" s="1" t="s">
        <v>3</v>
      </c>
      <c r="G244" s="1" t="s">
        <v>4</v>
      </c>
      <c r="J244" s="52" t="s">
        <v>189</v>
      </c>
      <c r="M244" s="52" t="s">
        <v>219</v>
      </c>
    </row>
    <row r="245" spans="2:13">
      <c r="B245" s="7" t="s">
        <v>41</v>
      </c>
      <c r="C245" s="2" t="s">
        <v>64</v>
      </c>
      <c r="D245" s="8">
        <v>5</v>
      </c>
      <c r="E245" s="21">
        <v>18</v>
      </c>
      <c r="F245" s="8">
        <v>2.5</v>
      </c>
      <c r="G245" s="8">
        <v>6.5</v>
      </c>
      <c r="I245" s="48" t="s">
        <v>206</v>
      </c>
      <c r="J245" s="46">
        <f>SUM(D245:G245,D247:G247)</f>
        <v>34.5</v>
      </c>
      <c r="M245" s="46">
        <f>J245*100/J248</f>
        <v>47.586206896551722</v>
      </c>
    </row>
    <row r="246" spans="2:13">
      <c r="B246" s="2"/>
      <c r="C246" s="2" t="s">
        <v>76</v>
      </c>
      <c r="D246" s="21">
        <v>15.5</v>
      </c>
      <c r="E246" s="8">
        <v>3</v>
      </c>
      <c r="F246" s="8">
        <v>6.5</v>
      </c>
      <c r="G246" s="8">
        <v>0</v>
      </c>
      <c r="I246" s="48" t="s">
        <v>207</v>
      </c>
      <c r="J246" s="46">
        <f>SUM(D246:G246,D248:G248)</f>
        <v>32</v>
      </c>
      <c r="M246" s="46">
        <f>J246*100/J248</f>
        <v>44.137931034482762</v>
      </c>
    </row>
    <row r="247" spans="2:13">
      <c r="B247" s="2"/>
      <c r="C247" s="2" t="s">
        <v>66</v>
      </c>
      <c r="D247" s="8">
        <v>1</v>
      </c>
      <c r="E247" s="8">
        <v>1.5</v>
      </c>
      <c r="F247" s="8">
        <v>0</v>
      </c>
      <c r="G247" s="8">
        <v>0</v>
      </c>
      <c r="I247" s="48" t="s">
        <v>208</v>
      </c>
      <c r="J247" s="46">
        <f>SUM(D249:G250)</f>
        <v>6</v>
      </c>
      <c r="M247" s="46">
        <f>J247*100/J248</f>
        <v>8.2758620689655178</v>
      </c>
    </row>
    <row r="248" spans="2:13">
      <c r="B248" s="2"/>
      <c r="C248" s="2" t="s">
        <v>77</v>
      </c>
      <c r="D248" s="8">
        <v>5.5</v>
      </c>
      <c r="E248" s="8">
        <v>1</v>
      </c>
      <c r="F248" s="8">
        <v>0</v>
      </c>
      <c r="G248" s="8">
        <v>0.5</v>
      </c>
      <c r="I248" s="48" t="s">
        <v>212</v>
      </c>
      <c r="J248" s="46">
        <f>SUM(J245:J247)</f>
        <v>72.5</v>
      </c>
    </row>
    <row r="249" spans="2:13">
      <c r="B249" s="2"/>
      <c r="C249" s="2" t="s">
        <v>78</v>
      </c>
      <c r="D249" s="8">
        <v>0</v>
      </c>
      <c r="E249" s="8">
        <v>1.5</v>
      </c>
      <c r="F249" s="8">
        <v>1</v>
      </c>
      <c r="G249" s="8">
        <v>1</v>
      </c>
    </row>
    <row r="250" spans="2:13">
      <c r="B250" s="2"/>
      <c r="C250" s="2" t="s">
        <v>79</v>
      </c>
      <c r="D250" s="8">
        <v>0</v>
      </c>
      <c r="E250" s="8">
        <v>1.5</v>
      </c>
      <c r="F250" s="8">
        <v>0.5</v>
      </c>
      <c r="G250" s="8">
        <v>0.5</v>
      </c>
    </row>
    <row r="251" spans="2:13">
      <c r="B251" s="2"/>
      <c r="C251" s="2" t="s">
        <v>12</v>
      </c>
      <c r="D251" s="8">
        <v>12</v>
      </c>
      <c r="E251" s="8">
        <v>22.5</v>
      </c>
      <c r="F251" s="8">
        <v>0.5</v>
      </c>
      <c r="G251" s="8">
        <v>0.5</v>
      </c>
    </row>
    <row r="253" spans="2:13">
      <c r="B253" s="1"/>
      <c r="C253" s="1"/>
      <c r="D253" s="1" t="s">
        <v>0</v>
      </c>
      <c r="E253" s="1"/>
      <c r="F253" s="1" t="s">
        <v>1</v>
      </c>
      <c r="G253" s="1"/>
    </row>
    <row r="254" spans="2:13">
      <c r="B254" s="1" t="s">
        <v>27</v>
      </c>
      <c r="C254" s="1"/>
      <c r="D254" s="1" t="s">
        <v>3</v>
      </c>
      <c r="E254" s="1" t="s">
        <v>4</v>
      </c>
      <c r="F254" s="1" t="s">
        <v>3</v>
      </c>
      <c r="G254" s="1" t="s">
        <v>4</v>
      </c>
      <c r="J254" s="52" t="s">
        <v>189</v>
      </c>
      <c r="M254" s="52" t="s">
        <v>219</v>
      </c>
    </row>
    <row r="255" spans="2:13">
      <c r="B255" s="7" t="s">
        <v>44</v>
      </c>
      <c r="C255" s="2" t="s">
        <v>64</v>
      </c>
      <c r="D255" s="8">
        <v>9</v>
      </c>
      <c r="E255" s="21">
        <v>21.999999999999996</v>
      </c>
      <c r="F255" s="8">
        <v>1.6666666666666667</v>
      </c>
      <c r="G255" s="8">
        <v>7.9999999999999991</v>
      </c>
      <c r="I255" s="48" t="s">
        <v>206</v>
      </c>
      <c r="J255" s="46">
        <f>SUM(D255:G255,D257:G257)</f>
        <v>45</v>
      </c>
      <c r="M255" s="46">
        <f>J255*100/J258</f>
        <v>64.593301435406701</v>
      </c>
    </row>
    <row r="256" spans="2:13">
      <c r="B256" s="2"/>
      <c r="C256" s="2" t="s">
        <v>76</v>
      </c>
      <c r="D256" s="21">
        <v>14.333333333333336</v>
      </c>
      <c r="E256" s="8">
        <v>1.6666666666666667</v>
      </c>
      <c r="F256" s="8">
        <v>1.6666666666666667</v>
      </c>
      <c r="G256" s="8">
        <v>1</v>
      </c>
      <c r="I256" s="48" t="s">
        <v>207</v>
      </c>
      <c r="J256" s="46">
        <f>SUM(D256:G256,D258:G258)</f>
        <v>22.666666666666671</v>
      </c>
      <c r="M256" s="46">
        <f>J256*100/J258</f>
        <v>32.535885167464116</v>
      </c>
    </row>
    <row r="257" spans="2:13">
      <c r="B257" s="2"/>
      <c r="C257" s="2" t="s">
        <v>66</v>
      </c>
      <c r="D257" s="8">
        <v>1</v>
      </c>
      <c r="E257" s="8">
        <v>2.333333333333333</v>
      </c>
      <c r="F257" s="8">
        <v>0.33333333333333331</v>
      </c>
      <c r="G257" s="8">
        <v>0.66666666666666663</v>
      </c>
      <c r="I257" s="48" t="s">
        <v>208</v>
      </c>
      <c r="J257" s="46">
        <f>SUM(D259:G260)</f>
        <v>2</v>
      </c>
      <c r="M257" s="46">
        <f>J257*100/J258</f>
        <v>2.8708133971291865</v>
      </c>
    </row>
    <row r="258" spans="2:13">
      <c r="B258" s="2"/>
      <c r="C258" s="2" t="s">
        <v>77</v>
      </c>
      <c r="D258" s="8">
        <v>3.333333333333333</v>
      </c>
      <c r="E258" s="8">
        <v>0.66666666666666674</v>
      </c>
      <c r="F258" s="8">
        <v>0</v>
      </c>
      <c r="G258" s="8">
        <v>0</v>
      </c>
      <c r="I258" s="48" t="s">
        <v>212</v>
      </c>
      <c r="J258" s="46">
        <f>SUM(J255:J257)</f>
        <v>69.666666666666671</v>
      </c>
    </row>
    <row r="259" spans="2:13">
      <c r="B259" s="2"/>
      <c r="C259" s="2" t="s">
        <v>78</v>
      </c>
      <c r="D259" s="8">
        <v>0.66666666666666674</v>
      </c>
      <c r="E259" s="8">
        <v>0.66666666666666674</v>
      </c>
      <c r="F259" s="8">
        <v>0</v>
      </c>
      <c r="G259" s="8">
        <v>0</v>
      </c>
    </row>
    <row r="260" spans="2:13">
      <c r="B260" s="2"/>
      <c r="C260" s="2" t="s">
        <v>79</v>
      </c>
      <c r="D260" s="8">
        <v>0.33333333333333331</v>
      </c>
      <c r="E260" s="8">
        <v>0.33333333333333331</v>
      </c>
      <c r="F260" s="8">
        <v>0</v>
      </c>
      <c r="G260" s="8">
        <v>0</v>
      </c>
    </row>
    <row r="261" spans="2:13">
      <c r="B261" s="2"/>
      <c r="C261" s="2" t="s">
        <v>12</v>
      </c>
      <c r="D261" s="8">
        <v>11.666666666666666</v>
      </c>
      <c r="E261" s="8">
        <v>8.0000000000000018</v>
      </c>
      <c r="F261" s="8">
        <v>1</v>
      </c>
      <c r="G261" s="8">
        <v>1.3333333333333335</v>
      </c>
    </row>
    <row r="263" spans="2:13">
      <c r="B263" s="1"/>
      <c r="C263" s="1"/>
      <c r="D263" s="1" t="s">
        <v>0</v>
      </c>
      <c r="E263" s="1"/>
      <c r="F263" s="1" t="s">
        <v>1</v>
      </c>
      <c r="G263" s="1"/>
    </row>
    <row r="264" spans="2:13">
      <c r="B264" s="1" t="s">
        <v>22</v>
      </c>
      <c r="C264" s="1"/>
      <c r="D264" s="1" t="s">
        <v>3</v>
      </c>
      <c r="E264" s="1" t="s">
        <v>4</v>
      </c>
      <c r="F264" s="1" t="s">
        <v>3</v>
      </c>
      <c r="G264" s="1" t="s">
        <v>4</v>
      </c>
      <c r="J264" s="52" t="s">
        <v>189</v>
      </c>
      <c r="M264" s="52" t="s">
        <v>219</v>
      </c>
    </row>
    <row r="265" spans="2:13">
      <c r="B265" s="20" t="s">
        <v>26</v>
      </c>
      <c r="C265" s="2" t="s">
        <v>64</v>
      </c>
      <c r="D265" s="8">
        <v>7</v>
      </c>
      <c r="E265" s="21">
        <v>10</v>
      </c>
      <c r="F265" s="8">
        <v>2</v>
      </c>
      <c r="G265" s="8">
        <v>10</v>
      </c>
      <c r="I265" s="48" t="s">
        <v>206</v>
      </c>
      <c r="J265" s="46">
        <f>SUM(D265:G265,D267:G267)</f>
        <v>45</v>
      </c>
      <c r="M265" s="46">
        <f>J265*100/J268</f>
        <v>57.692307692307693</v>
      </c>
    </row>
    <row r="266" spans="2:13">
      <c r="B266" s="2"/>
      <c r="C266" s="2" t="s">
        <v>76</v>
      </c>
      <c r="D266" s="21">
        <v>4</v>
      </c>
      <c r="E266" s="8">
        <v>2</v>
      </c>
      <c r="F266" s="8">
        <v>5</v>
      </c>
      <c r="G266" s="8">
        <v>2</v>
      </c>
      <c r="I266" s="48" t="s">
        <v>207</v>
      </c>
      <c r="J266" s="46">
        <f>SUM(D266:G266,D268:G268)</f>
        <v>26</v>
      </c>
      <c r="M266" s="46">
        <f>J266*100/J268</f>
        <v>33.333333333333336</v>
      </c>
    </row>
    <row r="267" spans="2:13">
      <c r="B267" s="2"/>
      <c r="C267" s="2" t="s">
        <v>66</v>
      </c>
      <c r="D267" s="8">
        <v>4</v>
      </c>
      <c r="E267" s="8">
        <v>9</v>
      </c>
      <c r="F267" s="8">
        <v>1</v>
      </c>
      <c r="G267" s="8">
        <v>2</v>
      </c>
      <c r="I267" s="48" t="s">
        <v>208</v>
      </c>
      <c r="J267" s="46">
        <f>SUM(D269:G270)</f>
        <v>7</v>
      </c>
      <c r="M267" s="46">
        <f>J267*100/J268</f>
        <v>8.9743589743589745</v>
      </c>
    </row>
    <row r="268" spans="2:13">
      <c r="B268" s="2"/>
      <c r="C268" s="2" t="s">
        <v>77</v>
      </c>
      <c r="D268" s="8">
        <v>7</v>
      </c>
      <c r="E268" s="8">
        <v>4</v>
      </c>
      <c r="F268" s="8">
        <v>1</v>
      </c>
      <c r="G268" s="8">
        <v>1</v>
      </c>
      <c r="I268" s="48" t="s">
        <v>212</v>
      </c>
      <c r="J268" s="46">
        <f>SUM(J265:J267)</f>
        <v>78</v>
      </c>
    </row>
    <row r="269" spans="2:13">
      <c r="B269" s="2"/>
      <c r="C269" s="2" t="s">
        <v>78</v>
      </c>
      <c r="D269" s="8">
        <v>0</v>
      </c>
      <c r="E269" s="8">
        <v>1</v>
      </c>
      <c r="F269" s="8">
        <v>1</v>
      </c>
      <c r="G269" s="8">
        <v>0</v>
      </c>
    </row>
    <row r="270" spans="2:13">
      <c r="B270" s="2"/>
      <c r="C270" s="2" t="s">
        <v>79</v>
      </c>
      <c r="D270" s="8">
        <v>4</v>
      </c>
      <c r="E270" s="8">
        <v>1</v>
      </c>
      <c r="F270" s="8">
        <v>0</v>
      </c>
      <c r="G270" s="8">
        <v>0</v>
      </c>
    </row>
    <row r="271" spans="2:13">
      <c r="B271" s="2"/>
      <c r="C271" s="2" t="s">
        <v>12</v>
      </c>
      <c r="D271" s="8">
        <v>9</v>
      </c>
      <c r="E271" s="8">
        <v>14</v>
      </c>
      <c r="F271" s="8">
        <v>1</v>
      </c>
      <c r="G271" s="8">
        <v>1</v>
      </c>
    </row>
    <row r="273" spans="2:13">
      <c r="B273" s="1"/>
      <c r="C273" s="1"/>
      <c r="D273" s="1" t="s">
        <v>0</v>
      </c>
      <c r="E273" s="1"/>
      <c r="F273" s="1" t="s">
        <v>1</v>
      </c>
      <c r="G273" s="1"/>
    </row>
    <row r="274" spans="2:13">
      <c r="B274" s="1" t="s">
        <v>22</v>
      </c>
      <c r="C274" s="1"/>
      <c r="D274" s="1" t="s">
        <v>3</v>
      </c>
      <c r="E274" s="1" t="s">
        <v>4</v>
      </c>
      <c r="F274" s="1" t="s">
        <v>3</v>
      </c>
      <c r="G274" s="1" t="s">
        <v>4</v>
      </c>
      <c r="J274" s="52" t="s">
        <v>189</v>
      </c>
      <c r="M274" s="52" t="s">
        <v>219</v>
      </c>
    </row>
    <row r="275" spans="2:13">
      <c r="B275" s="20" t="s">
        <v>30</v>
      </c>
      <c r="C275" s="2" t="s">
        <v>64</v>
      </c>
      <c r="D275" s="8">
        <v>2.666666666666667</v>
      </c>
      <c r="E275" s="21">
        <v>13.000000000000002</v>
      </c>
      <c r="F275" s="8">
        <v>3.6666666666666674</v>
      </c>
      <c r="G275" s="8">
        <v>7.3333333333333339</v>
      </c>
      <c r="I275" s="48" t="s">
        <v>206</v>
      </c>
      <c r="J275" s="46">
        <f>SUM(D275:G275,D277:G277)</f>
        <v>33.666666666666679</v>
      </c>
      <c r="M275" s="46">
        <f>J275*100/J278</f>
        <v>36.071428571428584</v>
      </c>
    </row>
    <row r="276" spans="2:13">
      <c r="B276" s="2"/>
      <c r="C276" s="2" t="s">
        <v>76</v>
      </c>
      <c r="D276" s="21">
        <v>22.666666666666661</v>
      </c>
      <c r="E276" s="8">
        <v>10.333333333333332</v>
      </c>
      <c r="F276" s="8">
        <v>3.3333333333333335</v>
      </c>
      <c r="G276" s="8">
        <v>1.3333333333333335</v>
      </c>
      <c r="I276" s="48" t="s">
        <v>207</v>
      </c>
      <c r="J276" s="46">
        <f>SUM(D276:G276,D278:G278)</f>
        <v>54.999999999999993</v>
      </c>
      <c r="M276" s="46">
        <f>J276*100/J278</f>
        <v>58.928571428571416</v>
      </c>
    </row>
    <row r="277" spans="2:13">
      <c r="B277" s="2"/>
      <c r="C277" s="2" t="s">
        <v>66</v>
      </c>
      <c r="D277" s="8">
        <v>3</v>
      </c>
      <c r="E277" s="8">
        <v>3.333333333333333</v>
      </c>
      <c r="F277" s="8">
        <v>0.33333333333333331</v>
      </c>
      <c r="G277" s="8">
        <v>0.33333333333333331</v>
      </c>
      <c r="I277" s="48" t="s">
        <v>208</v>
      </c>
      <c r="J277" s="46">
        <f>SUM(D279:G280)</f>
        <v>4.666666666666667</v>
      </c>
      <c r="M277" s="46">
        <f>J277*100/J278</f>
        <v>5</v>
      </c>
    </row>
    <row r="278" spans="2:13">
      <c r="B278" s="2"/>
      <c r="C278" s="2" t="s">
        <v>77</v>
      </c>
      <c r="D278" s="8">
        <v>10</v>
      </c>
      <c r="E278" s="8">
        <v>6</v>
      </c>
      <c r="F278" s="8">
        <v>0.66666666666666663</v>
      </c>
      <c r="G278" s="8">
        <v>0.66666666666666663</v>
      </c>
      <c r="I278" s="48" t="s">
        <v>212</v>
      </c>
      <c r="J278" s="46">
        <f>SUM(J275:J277)</f>
        <v>93.333333333333343</v>
      </c>
    </row>
    <row r="279" spans="2:13">
      <c r="B279" s="2"/>
      <c r="C279" s="2" t="s">
        <v>78</v>
      </c>
      <c r="D279" s="8">
        <v>0.66666666666666674</v>
      </c>
      <c r="E279" s="8">
        <v>0.66666666666666674</v>
      </c>
      <c r="F279" s="8">
        <v>0.66666666666666663</v>
      </c>
      <c r="G279" s="8">
        <v>0.33333333333333331</v>
      </c>
    </row>
    <row r="280" spans="2:13">
      <c r="B280" s="2"/>
      <c r="C280" s="2" t="s">
        <v>79</v>
      </c>
      <c r="D280" s="8">
        <v>1.3333333333333333</v>
      </c>
      <c r="E280" s="8">
        <v>1</v>
      </c>
      <c r="F280" s="8">
        <v>0</v>
      </c>
      <c r="G280" s="8">
        <v>0</v>
      </c>
    </row>
    <row r="281" spans="2:13">
      <c r="B281" s="2"/>
      <c r="C281" s="2" t="s">
        <v>12</v>
      </c>
      <c r="D281" s="8">
        <v>17.666666666666668</v>
      </c>
      <c r="E281" s="8">
        <v>17.333333333333336</v>
      </c>
      <c r="F281" s="8">
        <v>3.6666666666666674</v>
      </c>
      <c r="G281" s="8">
        <v>6.666666666666667</v>
      </c>
    </row>
    <row r="283" spans="2:13">
      <c r="B283" s="1"/>
      <c r="C283" s="1"/>
      <c r="D283" s="1" t="s">
        <v>0</v>
      </c>
      <c r="E283" s="1"/>
      <c r="F283" s="1" t="s">
        <v>1</v>
      </c>
      <c r="G283" s="1"/>
    </row>
    <row r="284" spans="2:13">
      <c r="B284" s="1" t="s">
        <v>22</v>
      </c>
      <c r="C284" s="1"/>
      <c r="D284" s="1" t="s">
        <v>3</v>
      </c>
      <c r="E284" s="1" t="s">
        <v>4</v>
      </c>
      <c r="F284" s="1" t="s">
        <v>3</v>
      </c>
      <c r="G284" s="1" t="s">
        <v>4</v>
      </c>
      <c r="J284" s="52" t="s">
        <v>189</v>
      </c>
      <c r="M284" s="52" t="s">
        <v>219</v>
      </c>
    </row>
    <row r="285" spans="2:13">
      <c r="B285" s="20" t="s">
        <v>43</v>
      </c>
      <c r="C285" s="2" t="s">
        <v>64</v>
      </c>
      <c r="D285" s="8">
        <v>2</v>
      </c>
      <c r="E285" s="21">
        <v>5</v>
      </c>
      <c r="F285" s="8">
        <v>3</v>
      </c>
      <c r="G285" s="8">
        <v>4</v>
      </c>
      <c r="I285" s="48" t="s">
        <v>206</v>
      </c>
      <c r="J285" s="46">
        <f>SUM(D285:G285,D287:G287)</f>
        <v>16</v>
      </c>
      <c r="M285" s="46">
        <f>J285*100/J288</f>
        <v>24.615384615384617</v>
      </c>
    </row>
    <row r="286" spans="2:13">
      <c r="B286" s="2"/>
      <c r="C286" s="2" t="s">
        <v>76</v>
      </c>
      <c r="D286" s="21">
        <v>16</v>
      </c>
      <c r="E286" s="8">
        <v>4</v>
      </c>
      <c r="F286" s="8">
        <v>19</v>
      </c>
      <c r="G286" s="8">
        <v>1</v>
      </c>
      <c r="I286" s="48" t="s">
        <v>207</v>
      </c>
      <c r="J286" s="46">
        <f>SUM(D286:G286,D288:G288)</f>
        <v>47</v>
      </c>
      <c r="M286" s="46">
        <f>J286*100/J288</f>
        <v>72.307692307692307</v>
      </c>
    </row>
    <row r="287" spans="2:13">
      <c r="B287" s="2"/>
      <c r="C287" s="2" t="s">
        <v>66</v>
      </c>
      <c r="D287" s="8">
        <v>0</v>
      </c>
      <c r="E287" s="8">
        <v>2</v>
      </c>
      <c r="F287" s="8">
        <v>0</v>
      </c>
      <c r="G287" s="8">
        <v>0</v>
      </c>
      <c r="I287" s="48" t="s">
        <v>208</v>
      </c>
      <c r="J287" s="46">
        <f>SUM(D289:G290)</f>
        <v>2</v>
      </c>
      <c r="M287" s="46">
        <f>J287*100/J288</f>
        <v>3.0769230769230771</v>
      </c>
    </row>
    <row r="288" spans="2:13">
      <c r="B288" s="2"/>
      <c r="C288" s="2" t="s">
        <v>77</v>
      </c>
      <c r="D288" s="8">
        <v>2</v>
      </c>
      <c r="E288" s="8">
        <v>3</v>
      </c>
      <c r="F288" s="8">
        <v>2</v>
      </c>
      <c r="G288" s="8">
        <v>0</v>
      </c>
      <c r="I288" s="48" t="s">
        <v>212</v>
      </c>
      <c r="J288" s="46">
        <f>SUM(J285:J287)</f>
        <v>65</v>
      </c>
    </row>
    <row r="289" spans="2:13">
      <c r="B289" s="2"/>
      <c r="C289" s="2" t="s">
        <v>78</v>
      </c>
      <c r="D289" s="8">
        <v>0</v>
      </c>
      <c r="E289" s="8">
        <v>0</v>
      </c>
      <c r="F289" s="8">
        <v>0</v>
      </c>
      <c r="G289" s="8">
        <v>0</v>
      </c>
    </row>
    <row r="290" spans="2:13">
      <c r="B290" s="2"/>
      <c r="C290" s="2" t="s">
        <v>79</v>
      </c>
      <c r="D290" s="8">
        <v>2</v>
      </c>
      <c r="E290" s="8">
        <v>0</v>
      </c>
      <c r="F290" s="8">
        <v>0</v>
      </c>
      <c r="G290" s="8">
        <v>0</v>
      </c>
    </row>
    <row r="291" spans="2:13">
      <c r="B291" s="2"/>
      <c r="C291" s="2" t="s">
        <v>12</v>
      </c>
      <c r="D291" s="8">
        <v>15</v>
      </c>
      <c r="E291" s="8">
        <v>17</v>
      </c>
      <c r="F291" s="8">
        <v>0</v>
      </c>
      <c r="G291" s="8">
        <v>1</v>
      </c>
    </row>
    <row r="293" spans="2:13">
      <c r="B293" s="1"/>
      <c r="C293" s="1"/>
      <c r="D293" s="1" t="s">
        <v>0</v>
      </c>
      <c r="E293" s="1"/>
      <c r="F293" s="1" t="s">
        <v>1</v>
      </c>
      <c r="G293" s="1"/>
    </row>
    <row r="294" spans="2:13">
      <c r="B294" s="1" t="s">
        <v>27</v>
      </c>
      <c r="C294" s="1"/>
      <c r="D294" s="1" t="s">
        <v>3</v>
      </c>
      <c r="E294" s="1" t="s">
        <v>4</v>
      </c>
      <c r="F294" s="1" t="s">
        <v>3</v>
      </c>
      <c r="G294" s="1" t="s">
        <v>4</v>
      </c>
      <c r="J294" s="52" t="s">
        <v>189</v>
      </c>
      <c r="M294" s="52" t="s">
        <v>219</v>
      </c>
    </row>
    <row r="295" spans="2:13">
      <c r="B295" s="33" t="s">
        <v>31</v>
      </c>
      <c r="C295" s="2" t="s">
        <v>64</v>
      </c>
      <c r="D295" s="8">
        <v>21</v>
      </c>
      <c r="E295" s="8">
        <v>17.5</v>
      </c>
      <c r="F295" s="8">
        <v>9.5</v>
      </c>
      <c r="G295" s="8">
        <v>8.5</v>
      </c>
      <c r="I295" s="48" t="s">
        <v>206</v>
      </c>
      <c r="J295" s="46">
        <f>SUM(D295:G295,D297:G297)</f>
        <v>65</v>
      </c>
      <c r="M295" s="46">
        <f>J295*100/J298</f>
        <v>81.76100628930817</v>
      </c>
    </row>
    <row r="296" spans="2:13">
      <c r="B296" s="2"/>
      <c r="C296" s="2" t="s">
        <v>76</v>
      </c>
      <c r="D296" s="8">
        <v>3.5</v>
      </c>
      <c r="E296" s="8">
        <v>1.5</v>
      </c>
      <c r="F296" s="8">
        <v>1.5</v>
      </c>
      <c r="G296" s="8">
        <v>0.5</v>
      </c>
      <c r="I296" s="48" t="s">
        <v>207</v>
      </c>
      <c r="J296" s="46">
        <f>SUM(D296:G296,D298:G298)</f>
        <v>11</v>
      </c>
      <c r="M296" s="46">
        <f>J296*100/J298</f>
        <v>13.836477987421384</v>
      </c>
    </row>
    <row r="297" spans="2:13">
      <c r="B297" s="2"/>
      <c r="C297" s="2" t="s">
        <v>66</v>
      </c>
      <c r="D297" s="8">
        <v>5</v>
      </c>
      <c r="E297" s="8">
        <v>1.5</v>
      </c>
      <c r="F297" s="8">
        <v>1</v>
      </c>
      <c r="G297" s="8">
        <v>1</v>
      </c>
      <c r="I297" s="48" t="s">
        <v>208</v>
      </c>
      <c r="J297" s="46">
        <f>SUM(D299:G300)</f>
        <v>3.5</v>
      </c>
      <c r="M297" s="46">
        <f>J297*100/J298</f>
        <v>4.4025157232704402</v>
      </c>
    </row>
    <row r="298" spans="2:13">
      <c r="B298" s="2"/>
      <c r="C298" s="2" t="s">
        <v>77</v>
      </c>
      <c r="D298" s="8">
        <v>2.5</v>
      </c>
      <c r="E298" s="8">
        <v>1.5</v>
      </c>
      <c r="F298" s="8">
        <v>0</v>
      </c>
      <c r="G298" s="8">
        <v>0</v>
      </c>
      <c r="I298" s="48" t="s">
        <v>212</v>
      </c>
      <c r="J298" s="46">
        <f>SUM(J295:J297)</f>
        <v>79.5</v>
      </c>
    </row>
    <row r="299" spans="2:13">
      <c r="B299" s="2"/>
      <c r="C299" s="2" t="s">
        <v>78</v>
      </c>
      <c r="D299" s="8">
        <v>0.5</v>
      </c>
      <c r="E299" s="8">
        <v>0</v>
      </c>
      <c r="F299" s="8">
        <v>0.5</v>
      </c>
      <c r="G299" s="8">
        <v>0</v>
      </c>
    </row>
    <row r="300" spans="2:13">
      <c r="B300" s="2"/>
      <c r="C300" s="2" t="s">
        <v>79</v>
      </c>
      <c r="D300" s="8">
        <v>2</v>
      </c>
      <c r="E300" s="8">
        <v>0</v>
      </c>
      <c r="F300" s="8">
        <v>0</v>
      </c>
      <c r="G300" s="8">
        <v>0.5</v>
      </c>
    </row>
    <row r="301" spans="2:13">
      <c r="B301" s="2"/>
      <c r="C301" s="2" t="s">
        <v>12</v>
      </c>
      <c r="D301" s="8">
        <v>7.5</v>
      </c>
      <c r="E301" s="8">
        <v>12.5</v>
      </c>
      <c r="F301" s="8">
        <v>1.5</v>
      </c>
      <c r="G301" s="8">
        <v>1.5</v>
      </c>
    </row>
    <row r="303" spans="2:13">
      <c r="B303" s="1"/>
      <c r="C303" s="1"/>
      <c r="D303" s="1" t="s">
        <v>0</v>
      </c>
      <c r="E303" s="1"/>
      <c r="F303" s="1" t="s">
        <v>1</v>
      </c>
      <c r="G303" s="1"/>
    </row>
    <row r="304" spans="2:13">
      <c r="B304" s="1" t="s">
        <v>27</v>
      </c>
      <c r="C304" s="1"/>
      <c r="D304" s="1" t="s">
        <v>3</v>
      </c>
      <c r="E304" s="1" t="s">
        <v>4</v>
      </c>
      <c r="F304" s="1" t="s">
        <v>3</v>
      </c>
      <c r="G304" s="1" t="s">
        <v>4</v>
      </c>
      <c r="J304" s="52" t="s">
        <v>189</v>
      </c>
      <c r="M304" s="52" t="s">
        <v>219</v>
      </c>
    </row>
    <row r="305" spans="2:13">
      <c r="B305" s="33" t="s">
        <v>32</v>
      </c>
      <c r="C305" s="2" t="s">
        <v>64</v>
      </c>
      <c r="D305" s="8">
        <v>27.5</v>
      </c>
      <c r="E305" s="8">
        <v>10</v>
      </c>
      <c r="F305" s="8">
        <v>19</v>
      </c>
      <c r="G305" s="8">
        <v>6</v>
      </c>
      <c r="I305" s="48" t="s">
        <v>206</v>
      </c>
      <c r="J305" s="46">
        <f>SUM(D305:G305,D307:G307)</f>
        <v>72</v>
      </c>
      <c r="M305" s="46">
        <f>J305*100/J308</f>
        <v>87.804878048780495</v>
      </c>
    </row>
    <row r="306" spans="2:13">
      <c r="B306" s="2"/>
      <c r="C306" s="2" t="s">
        <v>76</v>
      </c>
      <c r="D306" s="8">
        <v>3</v>
      </c>
      <c r="E306" s="8">
        <v>0</v>
      </c>
      <c r="F306" s="8">
        <v>0</v>
      </c>
      <c r="G306" s="8">
        <v>0</v>
      </c>
      <c r="I306" s="48" t="s">
        <v>207</v>
      </c>
      <c r="J306" s="46">
        <f>SUM(D306:G306,D308:G308)</f>
        <v>3.5</v>
      </c>
      <c r="M306" s="46">
        <f>J306*100/J308</f>
        <v>4.2682926829268295</v>
      </c>
    </row>
    <row r="307" spans="2:13">
      <c r="B307" s="2"/>
      <c r="C307" s="2" t="s">
        <v>66</v>
      </c>
      <c r="D307" s="8">
        <v>3.5</v>
      </c>
      <c r="E307" s="8">
        <v>2.5</v>
      </c>
      <c r="F307" s="8">
        <v>2.5</v>
      </c>
      <c r="G307" s="8">
        <v>1</v>
      </c>
      <c r="I307" s="48" t="s">
        <v>208</v>
      </c>
      <c r="J307" s="46">
        <f>SUM(D309:G310)</f>
        <v>6.5</v>
      </c>
      <c r="M307" s="46">
        <f>J307*100/J308</f>
        <v>7.9268292682926829</v>
      </c>
    </row>
    <row r="308" spans="2:13">
      <c r="B308" s="2"/>
      <c r="C308" s="2" t="s">
        <v>77</v>
      </c>
      <c r="D308" s="8">
        <v>0.5</v>
      </c>
      <c r="E308" s="8">
        <v>0</v>
      </c>
      <c r="F308" s="8">
        <v>0</v>
      </c>
      <c r="G308" s="8">
        <v>0</v>
      </c>
      <c r="I308" s="48" t="s">
        <v>212</v>
      </c>
      <c r="J308" s="46">
        <f>SUM(J305:J307)</f>
        <v>82</v>
      </c>
    </row>
    <row r="309" spans="2:13">
      <c r="B309" s="2"/>
      <c r="C309" s="2" t="s">
        <v>78</v>
      </c>
      <c r="D309" s="8">
        <v>2</v>
      </c>
      <c r="E309" s="8">
        <v>1</v>
      </c>
      <c r="F309" s="8">
        <v>0</v>
      </c>
      <c r="G309" s="8">
        <v>0</v>
      </c>
    </row>
    <row r="310" spans="2:13">
      <c r="B310" s="2"/>
      <c r="C310" s="2" t="s">
        <v>79</v>
      </c>
      <c r="D310" s="8">
        <v>3</v>
      </c>
      <c r="E310" s="8">
        <v>0.5</v>
      </c>
      <c r="F310" s="8">
        <v>0</v>
      </c>
      <c r="G310" s="8">
        <v>0</v>
      </c>
    </row>
    <row r="311" spans="2:13">
      <c r="B311" s="2"/>
      <c r="C311" s="2" t="s">
        <v>12</v>
      </c>
      <c r="D311" s="8">
        <v>15</v>
      </c>
      <c r="E311" s="8">
        <v>19.5</v>
      </c>
      <c r="F311" s="8">
        <v>1.5</v>
      </c>
      <c r="G311" s="8">
        <v>4</v>
      </c>
    </row>
    <row r="313" spans="2:13">
      <c r="B313" s="1"/>
      <c r="C313" s="1"/>
      <c r="D313" s="1" t="s">
        <v>0</v>
      </c>
      <c r="E313" s="1"/>
      <c r="F313" s="1" t="s">
        <v>1</v>
      </c>
      <c r="G313" s="1"/>
    </row>
    <row r="314" spans="2:13">
      <c r="B314" s="1" t="s">
        <v>27</v>
      </c>
      <c r="C314" s="1"/>
      <c r="D314" s="1" t="s">
        <v>3</v>
      </c>
      <c r="E314" s="1" t="s">
        <v>4</v>
      </c>
      <c r="F314" s="1" t="s">
        <v>3</v>
      </c>
      <c r="G314" s="1" t="s">
        <v>4</v>
      </c>
      <c r="J314" s="52" t="s">
        <v>189</v>
      </c>
      <c r="M314" s="52" t="s">
        <v>219</v>
      </c>
    </row>
    <row r="315" spans="2:13">
      <c r="B315" s="33" t="s">
        <v>33</v>
      </c>
      <c r="C315" s="2" t="s">
        <v>64</v>
      </c>
      <c r="D315" s="8">
        <v>18</v>
      </c>
      <c r="E315" s="8">
        <v>16</v>
      </c>
      <c r="F315" s="8">
        <v>18</v>
      </c>
      <c r="G315" s="8">
        <v>6</v>
      </c>
      <c r="I315" s="48" t="s">
        <v>206</v>
      </c>
      <c r="J315" s="46">
        <f>SUM(D315:G315,D317:G317)</f>
        <v>64</v>
      </c>
      <c r="M315" s="46">
        <f>J315*100/J318</f>
        <v>84.21052631578948</v>
      </c>
    </row>
    <row r="316" spans="2:13">
      <c r="B316" s="2"/>
      <c r="C316" s="2" t="s">
        <v>76</v>
      </c>
      <c r="D316" s="8">
        <v>3.5</v>
      </c>
      <c r="E316" s="8">
        <v>0.5</v>
      </c>
      <c r="F316" s="8">
        <v>0</v>
      </c>
      <c r="G316" s="8">
        <v>0</v>
      </c>
      <c r="I316" s="48" t="s">
        <v>207</v>
      </c>
      <c r="J316" s="46">
        <f>SUM(D316:G316,D318:G318)</f>
        <v>5.5</v>
      </c>
      <c r="M316" s="46">
        <f>J316*100/J318</f>
        <v>7.2368421052631575</v>
      </c>
    </row>
    <row r="317" spans="2:13">
      <c r="B317" s="2"/>
      <c r="C317" s="2" t="s">
        <v>66</v>
      </c>
      <c r="D317" s="8">
        <v>3.5</v>
      </c>
      <c r="E317" s="8">
        <v>2.5</v>
      </c>
      <c r="F317" s="8">
        <v>0</v>
      </c>
      <c r="G317" s="8">
        <v>0</v>
      </c>
      <c r="I317" s="48" t="s">
        <v>208</v>
      </c>
      <c r="J317" s="46">
        <f>SUM(D319:G320)</f>
        <v>6.5</v>
      </c>
      <c r="M317" s="46">
        <f>J317*100/J318</f>
        <v>8.5526315789473681</v>
      </c>
    </row>
    <row r="318" spans="2:13">
      <c r="B318" s="2"/>
      <c r="C318" s="2" t="s">
        <v>77</v>
      </c>
      <c r="D318" s="8">
        <v>0.5</v>
      </c>
      <c r="E318" s="8">
        <v>1</v>
      </c>
      <c r="F318" s="8">
        <v>0</v>
      </c>
      <c r="G318" s="8">
        <v>0</v>
      </c>
      <c r="I318" s="48" t="s">
        <v>212</v>
      </c>
      <c r="J318" s="46">
        <f>SUM(J315:J317)</f>
        <v>76</v>
      </c>
    </row>
    <row r="319" spans="2:13">
      <c r="B319" s="2"/>
      <c r="C319" s="2" t="s">
        <v>78</v>
      </c>
      <c r="D319" s="8">
        <v>3.5</v>
      </c>
      <c r="E319" s="8">
        <v>0</v>
      </c>
      <c r="F319" s="8">
        <v>1</v>
      </c>
      <c r="G319" s="8">
        <v>0</v>
      </c>
    </row>
    <row r="320" spans="2:13">
      <c r="B320" s="2"/>
      <c r="C320" s="2" t="s">
        <v>79</v>
      </c>
      <c r="D320" s="8">
        <v>1.5</v>
      </c>
      <c r="E320" s="8">
        <v>0.5</v>
      </c>
      <c r="F320" s="8">
        <v>0</v>
      </c>
      <c r="G320" s="8">
        <v>0</v>
      </c>
    </row>
    <row r="321" spans="2:18">
      <c r="B321" s="2"/>
      <c r="C321" s="2" t="s">
        <v>12</v>
      </c>
      <c r="D321" s="8">
        <v>14</v>
      </c>
      <c r="E321" s="8">
        <v>17.5</v>
      </c>
      <c r="F321" s="8">
        <v>1.5</v>
      </c>
      <c r="G321" s="8">
        <v>4.5</v>
      </c>
    </row>
    <row r="323" spans="2:18">
      <c r="B323" s="1"/>
      <c r="C323" s="1"/>
      <c r="D323" s="1" t="s">
        <v>0</v>
      </c>
      <c r="E323" s="1"/>
      <c r="F323" s="1" t="s">
        <v>1</v>
      </c>
      <c r="G323" s="1"/>
    </row>
    <row r="324" spans="2:18">
      <c r="B324" s="1" t="s">
        <v>22</v>
      </c>
      <c r="C324" s="1"/>
      <c r="D324" s="1" t="s">
        <v>3</v>
      </c>
      <c r="E324" s="1" t="s">
        <v>4</v>
      </c>
      <c r="F324" s="1" t="s">
        <v>3</v>
      </c>
      <c r="G324" s="1" t="s">
        <v>4</v>
      </c>
      <c r="J324" s="52" t="s">
        <v>189</v>
      </c>
      <c r="M324" s="52" t="s">
        <v>219</v>
      </c>
    </row>
    <row r="325" spans="2:18">
      <c r="B325" s="9" t="s">
        <v>23</v>
      </c>
      <c r="C325" s="2" t="s">
        <v>64</v>
      </c>
      <c r="D325" s="8">
        <v>9.5</v>
      </c>
      <c r="E325" s="8">
        <v>8</v>
      </c>
      <c r="F325" s="8">
        <v>2.5</v>
      </c>
      <c r="G325" s="8">
        <v>2.5</v>
      </c>
      <c r="I325" s="48" t="s">
        <v>206</v>
      </c>
      <c r="J325" s="46">
        <f>SUM(D325:G325,D327:G327)</f>
        <v>29.5</v>
      </c>
      <c r="M325" s="46">
        <f>J325*100/J328</f>
        <v>56.19047619047619</v>
      </c>
      <c r="P325" s="42"/>
      <c r="Q325" s="42"/>
      <c r="R325" s="42"/>
    </row>
    <row r="326" spans="2:18">
      <c r="B326" s="2"/>
      <c r="C326" s="2" t="s">
        <v>76</v>
      </c>
      <c r="D326" s="8">
        <v>7.5</v>
      </c>
      <c r="E326" s="8">
        <v>4</v>
      </c>
      <c r="F326" s="8">
        <v>1</v>
      </c>
      <c r="G326" s="8">
        <v>0.5</v>
      </c>
      <c r="I326" s="48" t="s">
        <v>207</v>
      </c>
      <c r="J326" s="46">
        <f>SUM(D326:G326,D328:G328)</f>
        <v>22</v>
      </c>
      <c r="M326" s="46">
        <f>J326*100/J328</f>
        <v>41.904761904761905</v>
      </c>
    </row>
    <row r="327" spans="2:18">
      <c r="B327" s="2"/>
      <c r="C327" s="2" t="s">
        <v>66</v>
      </c>
      <c r="D327" s="8">
        <v>3</v>
      </c>
      <c r="E327" s="8">
        <v>4</v>
      </c>
      <c r="F327" s="8">
        <v>0</v>
      </c>
      <c r="G327" s="8">
        <v>0</v>
      </c>
      <c r="I327" s="48" t="s">
        <v>208</v>
      </c>
      <c r="J327" s="46">
        <f>SUM(D329:G330)</f>
        <v>1</v>
      </c>
      <c r="M327" s="46">
        <f>J327*100/J328</f>
        <v>1.9047619047619047</v>
      </c>
    </row>
    <row r="328" spans="2:18">
      <c r="B328" s="2"/>
      <c r="C328" s="2" t="s">
        <v>77</v>
      </c>
      <c r="D328" s="8">
        <v>6.5</v>
      </c>
      <c r="E328" s="8">
        <v>2</v>
      </c>
      <c r="F328" s="8">
        <v>0</v>
      </c>
      <c r="G328" s="8">
        <v>0.5</v>
      </c>
      <c r="I328" s="48" t="s">
        <v>212</v>
      </c>
      <c r="J328" s="46">
        <f>SUM(J325:J327)</f>
        <v>52.5</v>
      </c>
    </row>
    <row r="329" spans="2:18">
      <c r="B329" s="2"/>
      <c r="C329" s="2" t="s">
        <v>78</v>
      </c>
      <c r="D329" s="8">
        <v>0.5</v>
      </c>
      <c r="E329" s="8">
        <v>0</v>
      </c>
      <c r="F329" s="8">
        <v>0</v>
      </c>
      <c r="G329" s="8">
        <v>0</v>
      </c>
    </row>
    <row r="330" spans="2:18">
      <c r="B330" s="2"/>
      <c r="C330" s="2" t="s">
        <v>79</v>
      </c>
      <c r="D330" s="8">
        <v>0.5</v>
      </c>
      <c r="E330" s="8">
        <v>0</v>
      </c>
      <c r="F330" s="8">
        <v>0</v>
      </c>
      <c r="G330" s="8">
        <v>0</v>
      </c>
    </row>
    <row r="331" spans="2:18">
      <c r="B331" s="2"/>
      <c r="C331" s="2" t="s">
        <v>12</v>
      </c>
      <c r="D331" s="8">
        <v>11.5</v>
      </c>
      <c r="E331" s="8">
        <v>10.5</v>
      </c>
      <c r="F331" s="8">
        <v>2.5</v>
      </c>
      <c r="G331" s="8">
        <v>2</v>
      </c>
    </row>
    <row r="333" spans="2:18">
      <c r="B333" s="1"/>
      <c r="C333" s="1"/>
      <c r="D333" s="1" t="s">
        <v>0</v>
      </c>
      <c r="E333" s="1"/>
      <c r="F333" s="1" t="s">
        <v>1</v>
      </c>
      <c r="G333" s="1"/>
    </row>
    <row r="334" spans="2:18">
      <c r="B334" s="1" t="s">
        <v>22</v>
      </c>
      <c r="C334" s="1"/>
      <c r="D334" s="1" t="s">
        <v>3</v>
      </c>
      <c r="E334" s="1" t="s">
        <v>4</v>
      </c>
      <c r="F334" s="1" t="s">
        <v>3</v>
      </c>
      <c r="G334" s="1" t="s">
        <v>4</v>
      </c>
      <c r="J334" s="52" t="s">
        <v>189</v>
      </c>
      <c r="M334" s="52" t="s">
        <v>219</v>
      </c>
    </row>
    <row r="335" spans="2:18">
      <c r="B335" s="9" t="s">
        <v>25</v>
      </c>
      <c r="C335" s="2" t="s">
        <v>64</v>
      </c>
      <c r="D335" s="8">
        <v>16</v>
      </c>
      <c r="E335" s="8">
        <v>15.5</v>
      </c>
      <c r="F335" s="8">
        <v>12.5</v>
      </c>
      <c r="G335" s="8">
        <v>12.5</v>
      </c>
      <c r="I335" s="48" t="s">
        <v>206</v>
      </c>
      <c r="J335" s="46">
        <f>SUM(D335:G335,D337:G337)</f>
        <v>71</v>
      </c>
      <c r="M335" s="46">
        <f>J335*100/J338</f>
        <v>69.268292682926827</v>
      </c>
    </row>
    <row r="336" spans="2:18">
      <c r="B336" s="2"/>
      <c r="C336" s="2" t="s">
        <v>76</v>
      </c>
      <c r="D336" s="8">
        <v>10.5</v>
      </c>
      <c r="E336" s="8">
        <v>10.5</v>
      </c>
      <c r="F336" s="8">
        <v>1</v>
      </c>
      <c r="G336" s="8">
        <v>1</v>
      </c>
      <c r="I336" s="48" t="s">
        <v>207</v>
      </c>
      <c r="J336" s="46">
        <f>SUM(D336:G336,D338:G338)</f>
        <v>27</v>
      </c>
      <c r="M336" s="46">
        <f>J336*100/J338</f>
        <v>26.341463414634145</v>
      </c>
    </row>
    <row r="337" spans="2:13">
      <c r="B337" s="2"/>
      <c r="C337" s="2" t="s">
        <v>66</v>
      </c>
      <c r="D337" s="8">
        <v>9</v>
      </c>
      <c r="E337" s="8">
        <v>3.5</v>
      </c>
      <c r="F337" s="8">
        <v>1.5</v>
      </c>
      <c r="G337" s="8">
        <v>0.5</v>
      </c>
      <c r="I337" s="48" t="s">
        <v>208</v>
      </c>
      <c r="J337" s="46">
        <f>SUM(D339:G340)</f>
        <v>4.5</v>
      </c>
      <c r="M337" s="46">
        <f>J337*100/J338</f>
        <v>4.3902439024390247</v>
      </c>
    </row>
    <row r="338" spans="2:13">
      <c r="B338" s="2"/>
      <c r="C338" s="2" t="s">
        <v>77</v>
      </c>
      <c r="D338" s="8">
        <v>2.5</v>
      </c>
      <c r="E338" s="8">
        <v>1</v>
      </c>
      <c r="F338" s="8">
        <v>0.5</v>
      </c>
      <c r="G338" s="8">
        <v>0</v>
      </c>
      <c r="I338" s="48" t="s">
        <v>212</v>
      </c>
      <c r="J338" s="46">
        <f>SUM(J335:J337)</f>
        <v>102.5</v>
      </c>
    </row>
    <row r="339" spans="2:13">
      <c r="B339" s="2"/>
      <c r="C339" s="2" t="s">
        <v>78</v>
      </c>
      <c r="D339" s="8">
        <v>1.5</v>
      </c>
      <c r="E339" s="8">
        <v>0.5</v>
      </c>
      <c r="F339" s="8">
        <v>0</v>
      </c>
      <c r="G339" s="8">
        <v>0</v>
      </c>
    </row>
    <row r="340" spans="2:13">
      <c r="B340" s="2"/>
      <c r="C340" s="2" t="s">
        <v>79</v>
      </c>
      <c r="D340" s="8">
        <v>1.5</v>
      </c>
      <c r="E340" s="8">
        <v>0.5</v>
      </c>
      <c r="F340" s="8">
        <v>0</v>
      </c>
      <c r="G340" s="8">
        <v>0.5</v>
      </c>
    </row>
    <row r="341" spans="2:13">
      <c r="B341" s="2"/>
      <c r="C341" s="2" t="s">
        <v>12</v>
      </c>
      <c r="D341" s="8">
        <v>10.5</v>
      </c>
      <c r="E341" s="8">
        <v>16</v>
      </c>
      <c r="F341" s="8">
        <v>1</v>
      </c>
      <c r="G341" s="8">
        <v>3.5</v>
      </c>
    </row>
    <row r="343" spans="2:13">
      <c r="B343" s="1"/>
      <c r="C343" s="1"/>
      <c r="D343" s="1" t="s">
        <v>0</v>
      </c>
      <c r="E343" s="1"/>
      <c r="F343" s="1" t="s">
        <v>1</v>
      </c>
      <c r="G343" s="1"/>
    </row>
    <row r="344" spans="2:13">
      <c r="B344" s="1" t="s">
        <v>16</v>
      </c>
      <c r="C344" s="1"/>
      <c r="D344" s="1" t="s">
        <v>3</v>
      </c>
      <c r="E344" s="1" t="s">
        <v>4</v>
      </c>
      <c r="F344" s="1" t="s">
        <v>3</v>
      </c>
      <c r="G344" s="1" t="s">
        <v>4</v>
      </c>
      <c r="J344" s="52" t="s">
        <v>189</v>
      </c>
      <c r="M344" s="52" t="s">
        <v>219</v>
      </c>
    </row>
    <row r="345" spans="2:13">
      <c r="B345" s="22" t="s">
        <v>55</v>
      </c>
      <c r="C345" s="22" t="s">
        <v>64</v>
      </c>
      <c r="D345" s="22">
        <v>15</v>
      </c>
      <c r="E345" s="22">
        <v>9</v>
      </c>
      <c r="F345" s="22">
        <v>7</v>
      </c>
      <c r="G345" s="22">
        <v>5</v>
      </c>
      <c r="I345" s="48" t="s">
        <v>206</v>
      </c>
      <c r="J345" s="46">
        <f>SUM(D345:G345,D347:G347)</f>
        <v>41</v>
      </c>
      <c r="M345" s="46">
        <f>J345*100/J348</f>
        <v>74.545454545454547</v>
      </c>
    </row>
    <row r="346" spans="2:13">
      <c r="B346" s="22"/>
      <c r="C346" s="22" t="s">
        <v>63</v>
      </c>
      <c r="D346" s="22">
        <v>4</v>
      </c>
      <c r="E346" s="22">
        <v>1</v>
      </c>
      <c r="F346" s="22">
        <v>1</v>
      </c>
      <c r="G346" s="22">
        <v>1</v>
      </c>
      <c r="I346" s="48" t="s">
        <v>207</v>
      </c>
      <c r="J346" s="46">
        <f>SUM(D346:G346,D348:G348)</f>
        <v>8</v>
      </c>
      <c r="M346" s="46">
        <f>J346*100/J348</f>
        <v>14.545454545454545</v>
      </c>
    </row>
    <row r="347" spans="2:13">
      <c r="B347" s="22"/>
      <c r="C347" s="22" t="s">
        <v>66</v>
      </c>
      <c r="D347" s="22">
        <v>5</v>
      </c>
      <c r="E347" s="22">
        <v>0</v>
      </c>
      <c r="F347" s="22">
        <v>0</v>
      </c>
      <c r="G347" s="22">
        <v>0</v>
      </c>
      <c r="I347" s="48" t="s">
        <v>208</v>
      </c>
      <c r="J347" s="46">
        <f>SUM(D349:G350)</f>
        <v>6</v>
      </c>
      <c r="M347" s="46">
        <f>J347*100/J348</f>
        <v>10.909090909090908</v>
      </c>
    </row>
    <row r="348" spans="2:13">
      <c r="B348" s="22"/>
      <c r="C348" s="22" t="s">
        <v>65</v>
      </c>
      <c r="D348" s="22">
        <v>1</v>
      </c>
      <c r="E348" s="22">
        <v>0</v>
      </c>
      <c r="F348" s="22">
        <v>0</v>
      </c>
      <c r="G348" s="22">
        <v>0</v>
      </c>
      <c r="I348" s="48" t="s">
        <v>212</v>
      </c>
      <c r="J348" s="46">
        <f>SUM(J345:J347)</f>
        <v>55</v>
      </c>
    </row>
    <row r="349" spans="2:13">
      <c r="B349" s="22"/>
      <c r="C349" s="22" t="s">
        <v>67</v>
      </c>
      <c r="D349" s="22">
        <v>1</v>
      </c>
      <c r="E349" s="22">
        <v>0</v>
      </c>
      <c r="F349" s="22">
        <v>0</v>
      </c>
      <c r="G349" s="22">
        <v>2</v>
      </c>
    </row>
    <row r="350" spans="2:13">
      <c r="B350" s="22"/>
      <c r="C350" s="22" t="s">
        <v>68</v>
      </c>
      <c r="D350" s="22">
        <v>1</v>
      </c>
      <c r="E350" s="22">
        <v>1</v>
      </c>
      <c r="F350" s="22">
        <v>1</v>
      </c>
      <c r="G350" s="22">
        <v>0</v>
      </c>
    </row>
    <row r="351" spans="2:13">
      <c r="B351" s="22"/>
      <c r="C351" s="22" t="s">
        <v>12</v>
      </c>
      <c r="D351" s="22">
        <v>13</v>
      </c>
      <c r="E351" s="22">
        <v>15</v>
      </c>
      <c r="F351" s="22">
        <v>3</v>
      </c>
      <c r="G351" s="22">
        <v>1</v>
      </c>
    </row>
    <row r="353" spans="2:13">
      <c r="B353" s="1"/>
      <c r="C353" s="1"/>
      <c r="D353" s="1" t="s">
        <v>0</v>
      </c>
      <c r="E353" s="1"/>
      <c r="F353" s="1" t="s">
        <v>1</v>
      </c>
      <c r="G353" s="1"/>
    </row>
    <row r="354" spans="2:13">
      <c r="B354" s="1" t="s">
        <v>16</v>
      </c>
      <c r="C354" s="1"/>
      <c r="D354" s="1" t="s">
        <v>3</v>
      </c>
      <c r="E354" s="1" t="s">
        <v>4</v>
      </c>
      <c r="F354" s="1" t="s">
        <v>3</v>
      </c>
      <c r="G354" s="1" t="s">
        <v>4</v>
      </c>
      <c r="J354" s="52" t="s">
        <v>189</v>
      </c>
      <c r="M354" s="52" t="s">
        <v>219</v>
      </c>
    </row>
    <row r="355" spans="2:13">
      <c r="B355" s="22" t="s">
        <v>57</v>
      </c>
      <c r="C355" s="22" t="s">
        <v>64</v>
      </c>
      <c r="D355" s="22">
        <v>11</v>
      </c>
      <c r="E355" s="22">
        <v>6</v>
      </c>
      <c r="F355" s="22">
        <v>6</v>
      </c>
      <c r="G355" s="22">
        <v>2</v>
      </c>
      <c r="I355" s="48" t="s">
        <v>206</v>
      </c>
      <c r="J355" s="46">
        <f>SUM(D355:G355,D357:G357)</f>
        <v>29</v>
      </c>
      <c r="M355" s="46">
        <f>J355*100/J358</f>
        <v>53.703703703703702</v>
      </c>
    </row>
    <row r="356" spans="2:13">
      <c r="B356" s="22"/>
      <c r="C356" s="22" t="s">
        <v>63</v>
      </c>
      <c r="D356" s="22">
        <v>6</v>
      </c>
      <c r="E356" s="22">
        <v>2</v>
      </c>
      <c r="F356" s="22">
        <v>2</v>
      </c>
      <c r="G356" s="22">
        <v>1</v>
      </c>
      <c r="I356" s="48" t="s">
        <v>207</v>
      </c>
      <c r="J356" s="46">
        <f>SUM(D356:G356,D358:G358)</f>
        <v>12</v>
      </c>
      <c r="M356" s="46">
        <f>J356*100/J358</f>
        <v>22.222222222222221</v>
      </c>
    </row>
    <row r="357" spans="2:13">
      <c r="B357" s="22"/>
      <c r="C357" s="22" t="s">
        <v>66</v>
      </c>
      <c r="D357" s="22">
        <v>3</v>
      </c>
      <c r="E357" s="22">
        <v>1</v>
      </c>
      <c r="F357" s="22">
        <v>0</v>
      </c>
      <c r="G357" s="22">
        <v>0</v>
      </c>
      <c r="I357" s="48" t="s">
        <v>208</v>
      </c>
      <c r="J357" s="46">
        <f>SUM(D359:G360)</f>
        <v>13</v>
      </c>
      <c r="M357" s="46">
        <f>J357*100/J358</f>
        <v>24.074074074074073</v>
      </c>
    </row>
    <row r="358" spans="2:13">
      <c r="B358" s="22"/>
      <c r="C358" s="22" t="s">
        <v>65</v>
      </c>
      <c r="D358" s="22">
        <v>1</v>
      </c>
      <c r="E358" s="22">
        <v>0</v>
      </c>
      <c r="F358" s="22">
        <v>0</v>
      </c>
      <c r="G358" s="22">
        <v>0</v>
      </c>
      <c r="I358" s="48" t="s">
        <v>212</v>
      </c>
      <c r="J358" s="46">
        <f>SUM(J355:J357)</f>
        <v>54</v>
      </c>
    </row>
    <row r="359" spans="2:13">
      <c r="B359" s="22"/>
      <c r="C359" s="22" t="s">
        <v>67</v>
      </c>
      <c r="D359" s="22">
        <v>4</v>
      </c>
      <c r="E359" s="22">
        <v>1</v>
      </c>
      <c r="F359" s="22">
        <v>2</v>
      </c>
      <c r="G359" s="22">
        <v>2</v>
      </c>
    </row>
    <row r="360" spans="2:13">
      <c r="B360" s="22"/>
      <c r="C360" s="22" t="s">
        <v>68</v>
      </c>
      <c r="D360" s="22">
        <v>3</v>
      </c>
      <c r="E360" s="22">
        <v>0</v>
      </c>
      <c r="F360" s="22">
        <v>1</v>
      </c>
      <c r="G360" s="22">
        <v>0</v>
      </c>
    </row>
    <row r="361" spans="2:13">
      <c r="B361" s="22"/>
      <c r="C361" s="22" t="s">
        <v>12</v>
      </c>
      <c r="D361" s="22">
        <v>11</v>
      </c>
      <c r="E361" s="22">
        <v>7</v>
      </c>
      <c r="F361" s="22">
        <v>0</v>
      </c>
      <c r="G361" s="22">
        <v>3</v>
      </c>
    </row>
    <row r="363" spans="2:13">
      <c r="B363" s="1"/>
      <c r="C363" s="1"/>
      <c r="D363" s="1" t="s">
        <v>0</v>
      </c>
      <c r="E363" s="1"/>
      <c r="F363" s="1" t="s">
        <v>1</v>
      </c>
      <c r="G363" s="1"/>
    </row>
    <row r="364" spans="2:13">
      <c r="B364" s="1" t="s">
        <v>13</v>
      </c>
      <c r="C364" s="1"/>
      <c r="D364" s="1" t="s">
        <v>3</v>
      </c>
      <c r="E364" s="1" t="s">
        <v>4</v>
      </c>
      <c r="F364" s="1" t="s">
        <v>3</v>
      </c>
      <c r="G364" s="1" t="s">
        <v>4</v>
      </c>
      <c r="J364" s="52" t="s">
        <v>189</v>
      </c>
      <c r="M364" s="52" t="s">
        <v>219</v>
      </c>
    </row>
    <row r="365" spans="2:13">
      <c r="B365" s="22" t="s">
        <v>75</v>
      </c>
      <c r="C365" s="22" t="s">
        <v>64</v>
      </c>
      <c r="D365" s="22">
        <v>33</v>
      </c>
      <c r="E365" s="22">
        <v>10</v>
      </c>
      <c r="F365" s="22">
        <v>7</v>
      </c>
      <c r="G365" s="22">
        <v>4</v>
      </c>
      <c r="I365" s="48" t="s">
        <v>206</v>
      </c>
      <c r="J365" s="46">
        <f>SUM(D365:G365,D367:G367)</f>
        <v>60</v>
      </c>
      <c r="M365" s="46">
        <f>J365*100/J368</f>
        <v>57.142857142857146</v>
      </c>
    </row>
    <row r="366" spans="2:13">
      <c r="B366" s="22"/>
      <c r="C366" s="22" t="s">
        <v>70</v>
      </c>
      <c r="D366" s="22">
        <v>11</v>
      </c>
      <c r="E366" s="22">
        <v>3</v>
      </c>
      <c r="F366" s="22">
        <v>2</v>
      </c>
      <c r="G366" s="22">
        <v>0</v>
      </c>
      <c r="I366" s="48" t="s">
        <v>207</v>
      </c>
      <c r="J366" s="46">
        <f>SUM(D366:G366,D368:G368)</f>
        <v>23</v>
      </c>
      <c r="M366" s="46">
        <f>J366*100/J368</f>
        <v>21.904761904761905</v>
      </c>
    </row>
    <row r="367" spans="2:13">
      <c r="B367" s="22"/>
      <c r="C367" s="22" t="s">
        <v>66</v>
      </c>
      <c r="D367" s="22">
        <v>2</v>
      </c>
      <c r="E367" s="22">
        <v>4</v>
      </c>
      <c r="F367" s="22">
        <v>0</v>
      </c>
      <c r="G367" s="22">
        <v>0</v>
      </c>
      <c r="I367" s="48" t="s">
        <v>208</v>
      </c>
      <c r="J367" s="46">
        <f>SUM(D369:G370)</f>
        <v>22</v>
      </c>
      <c r="M367" s="46">
        <f>J367*100/J368</f>
        <v>20.952380952380953</v>
      </c>
    </row>
    <row r="368" spans="2:13">
      <c r="B368" s="22"/>
      <c r="C368" s="22" t="s">
        <v>71</v>
      </c>
      <c r="D368" s="22">
        <v>2</v>
      </c>
      <c r="E368" s="22">
        <v>3</v>
      </c>
      <c r="F368" s="22">
        <v>2</v>
      </c>
      <c r="G368" s="22">
        <v>0</v>
      </c>
      <c r="I368" s="48" t="s">
        <v>212</v>
      </c>
      <c r="J368" s="46">
        <f>SUM(J365:J367)</f>
        <v>105</v>
      </c>
    </row>
    <row r="369" spans="2:13">
      <c r="B369" s="22"/>
      <c r="C369" s="22" t="s">
        <v>72</v>
      </c>
      <c r="D369" s="22">
        <v>8</v>
      </c>
      <c r="E369" s="22">
        <v>0</v>
      </c>
      <c r="F369" s="22">
        <v>1</v>
      </c>
      <c r="G369" s="22">
        <v>0</v>
      </c>
    </row>
    <row r="370" spans="2:13">
      <c r="B370" s="22"/>
      <c r="C370" s="22" t="s">
        <v>73</v>
      </c>
      <c r="D370" s="22">
        <v>10</v>
      </c>
      <c r="E370" s="22">
        <v>2</v>
      </c>
      <c r="F370" s="22">
        <v>1</v>
      </c>
      <c r="G370" s="22">
        <v>0</v>
      </c>
    </row>
    <row r="371" spans="2:13">
      <c r="B371" s="22"/>
      <c r="C371" s="22" t="s">
        <v>12</v>
      </c>
      <c r="D371" s="22">
        <v>8</v>
      </c>
      <c r="E371" s="22">
        <v>15</v>
      </c>
      <c r="F371" s="22">
        <v>3</v>
      </c>
      <c r="G371" s="22">
        <v>4</v>
      </c>
    </row>
    <row r="373" spans="2:13">
      <c r="B373" s="1"/>
      <c r="C373" s="1"/>
      <c r="D373" s="1" t="s">
        <v>0</v>
      </c>
      <c r="E373" s="1"/>
      <c r="F373" s="1" t="s">
        <v>1</v>
      </c>
      <c r="G373" s="1"/>
    </row>
    <row r="374" spans="2:13">
      <c r="B374" s="1" t="s">
        <v>18</v>
      </c>
      <c r="C374" s="1"/>
      <c r="D374" s="1" t="s">
        <v>3</v>
      </c>
      <c r="E374" s="1" t="s">
        <v>4</v>
      </c>
      <c r="F374" s="1" t="s">
        <v>3</v>
      </c>
      <c r="G374" s="1" t="s">
        <v>4</v>
      </c>
      <c r="J374" s="52" t="s">
        <v>189</v>
      </c>
      <c r="M374" s="52" t="s">
        <v>219</v>
      </c>
    </row>
    <row r="375" spans="2:13">
      <c r="B375" s="22" t="s">
        <v>56</v>
      </c>
      <c r="C375" s="22" t="s">
        <v>64</v>
      </c>
      <c r="D375" s="22">
        <v>15</v>
      </c>
      <c r="E375" s="22">
        <v>7</v>
      </c>
      <c r="F375" s="22">
        <v>5</v>
      </c>
      <c r="G375" s="22">
        <v>7</v>
      </c>
      <c r="I375" s="48" t="s">
        <v>206</v>
      </c>
      <c r="J375" s="46">
        <f>SUM(D375:G375,D377:G377)</f>
        <v>36</v>
      </c>
      <c r="M375" s="46">
        <f>J375*100/J378</f>
        <v>59.016393442622949</v>
      </c>
    </row>
    <row r="376" spans="2:13">
      <c r="B376" s="22"/>
      <c r="C376" s="22" t="s">
        <v>70</v>
      </c>
      <c r="D376" s="22">
        <v>6</v>
      </c>
      <c r="E376" s="22">
        <v>3</v>
      </c>
      <c r="F376" s="22">
        <v>2</v>
      </c>
      <c r="G376" s="22">
        <v>0</v>
      </c>
      <c r="I376" s="48" t="s">
        <v>207</v>
      </c>
      <c r="J376" s="46">
        <f>SUM(D376:G376,D378:G378)</f>
        <v>19</v>
      </c>
      <c r="M376" s="46">
        <f>J376*100/J378</f>
        <v>31.147540983606557</v>
      </c>
    </row>
    <row r="377" spans="2:13">
      <c r="B377" s="22"/>
      <c r="C377" s="22" t="s">
        <v>66</v>
      </c>
      <c r="D377" s="22">
        <v>2</v>
      </c>
      <c r="E377" s="22">
        <v>0</v>
      </c>
      <c r="F377" s="22">
        <v>0</v>
      </c>
      <c r="G377" s="22">
        <v>0</v>
      </c>
      <c r="I377" s="48" t="s">
        <v>208</v>
      </c>
      <c r="J377" s="46">
        <f>SUM(D379:G380)</f>
        <v>6</v>
      </c>
      <c r="M377" s="46">
        <f>J377*100/J378</f>
        <v>9.8360655737704921</v>
      </c>
    </row>
    <row r="378" spans="2:13">
      <c r="B378" s="22"/>
      <c r="C378" s="22" t="s">
        <v>71</v>
      </c>
      <c r="D378" s="22">
        <v>4</v>
      </c>
      <c r="E378" s="22">
        <v>3</v>
      </c>
      <c r="F378" s="22">
        <v>0</v>
      </c>
      <c r="G378" s="22">
        <v>1</v>
      </c>
      <c r="I378" s="48" t="s">
        <v>212</v>
      </c>
      <c r="J378" s="46">
        <f>SUM(J375:J377)</f>
        <v>61</v>
      </c>
    </row>
    <row r="379" spans="2:13">
      <c r="B379" s="22"/>
      <c r="C379" s="22" t="s">
        <v>72</v>
      </c>
      <c r="D379" s="22">
        <v>3</v>
      </c>
      <c r="E379" s="22">
        <v>0</v>
      </c>
      <c r="F379" s="22">
        <v>1</v>
      </c>
      <c r="G379" s="22">
        <v>1</v>
      </c>
    </row>
    <row r="380" spans="2:13">
      <c r="B380" s="22"/>
      <c r="C380" s="22" t="s">
        <v>73</v>
      </c>
      <c r="D380" s="22">
        <v>0</v>
      </c>
      <c r="E380" s="22">
        <v>1</v>
      </c>
      <c r="F380" s="22">
        <v>0</v>
      </c>
      <c r="G380" s="22">
        <v>0</v>
      </c>
    </row>
    <row r="381" spans="2:13">
      <c r="B381" s="22"/>
      <c r="C381" s="22" t="s">
        <v>12</v>
      </c>
      <c r="D381" s="22">
        <v>4</v>
      </c>
      <c r="E381" s="22">
        <v>9</v>
      </c>
      <c r="F381" s="22">
        <v>1</v>
      </c>
      <c r="G381" s="22">
        <v>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81"/>
  <sheetViews>
    <sheetView workbookViewId="0">
      <selection activeCell="B1" sqref="B1:G1048576"/>
    </sheetView>
  </sheetViews>
  <sheetFormatPr baseColWidth="10" defaultRowHeight="15"/>
  <cols>
    <col min="2" max="7" width="11.42578125" style="53" customWidth="1"/>
  </cols>
  <sheetData>
    <row r="2" spans="2:7">
      <c r="B2" s="5" t="s">
        <v>61</v>
      </c>
      <c r="C2" s="5"/>
      <c r="D2" s="5"/>
      <c r="E2" s="5"/>
      <c r="F2" s="5"/>
      <c r="G2" s="5"/>
    </row>
    <row r="3" spans="2:7">
      <c r="B3" s="1"/>
      <c r="C3" s="1"/>
      <c r="D3" s="1" t="s">
        <v>0</v>
      </c>
      <c r="E3" s="1"/>
      <c r="F3" s="1" t="s">
        <v>1</v>
      </c>
      <c r="G3" s="1"/>
    </row>
    <row r="4" spans="2:7">
      <c r="B4" s="1" t="s">
        <v>2</v>
      </c>
      <c r="C4" s="1"/>
      <c r="D4" s="1" t="s">
        <v>3</v>
      </c>
      <c r="E4" s="1" t="s">
        <v>4</v>
      </c>
      <c r="F4" s="1" t="s">
        <v>3</v>
      </c>
      <c r="G4" s="1" t="s">
        <v>4</v>
      </c>
    </row>
    <row r="5" spans="2:7">
      <c r="B5" s="7" t="s">
        <v>45</v>
      </c>
      <c r="C5" s="2" t="s">
        <v>64</v>
      </c>
      <c r="D5" s="8">
        <v>7.5</v>
      </c>
      <c r="E5" s="21">
        <v>23</v>
      </c>
      <c r="F5" s="8">
        <v>5.5</v>
      </c>
      <c r="G5" s="8">
        <v>12.5</v>
      </c>
    </row>
    <row r="6" spans="2:7">
      <c r="B6" s="2"/>
      <c r="C6" s="2" t="s">
        <v>63</v>
      </c>
      <c r="D6" s="21">
        <v>8</v>
      </c>
      <c r="E6" s="8">
        <v>0</v>
      </c>
      <c r="F6" s="8">
        <v>3</v>
      </c>
      <c r="G6" s="8">
        <v>0</v>
      </c>
    </row>
    <row r="7" spans="2:7">
      <c r="B7" s="2"/>
      <c r="C7" s="2" t="s">
        <v>66</v>
      </c>
      <c r="D7" s="8">
        <v>1</v>
      </c>
      <c r="E7" s="8">
        <v>2</v>
      </c>
      <c r="F7" s="8">
        <v>0.5</v>
      </c>
      <c r="G7" s="8">
        <v>0.5</v>
      </c>
    </row>
    <row r="8" spans="2:7">
      <c r="B8" s="2"/>
      <c r="C8" s="2" t="s">
        <v>65</v>
      </c>
      <c r="D8" s="8">
        <v>2</v>
      </c>
      <c r="E8" s="8">
        <v>0.5</v>
      </c>
      <c r="F8" s="8">
        <v>1.5</v>
      </c>
      <c r="G8" s="8">
        <v>0</v>
      </c>
    </row>
    <row r="9" spans="2:7">
      <c r="B9" s="2"/>
      <c r="C9" s="2" t="s">
        <v>67</v>
      </c>
      <c r="D9" s="8">
        <v>0</v>
      </c>
      <c r="E9" s="8">
        <v>0.5</v>
      </c>
      <c r="F9" s="8">
        <v>0</v>
      </c>
      <c r="G9" s="8">
        <v>0</v>
      </c>
    </row>
    <row r="10" spans="2:7">
      <c r="B10" s="2"/>
      <c r="C10" s="2" t="s">
        <v>68</v>
      </c>
      <c r="D10" s="8">
        <v>0.5</v>
      </c>
      <c r="E10" s="8">
        <v>0</v>
      </c>
      <c r="F10" s="8">
        <v>0</v>
      </c>
      <c r="G10" s="8">
        <v>0</v>
      </c>
    </row>
    <row r="11" spans="2:7">
      <c r="B11" s="2"/>
      <c r="C11" s="2" t="s">
        <v>12</v>
      </c>
      <c r="D11" s="8">
        <v>11.5</v>
      </c>
      <c r="E11" s="8">
        <v>11</v>
      </c>
      <c r="F11" s="8">
        <v>3.5</v>
      </c>
      <c r="G11" s="8">
        <v>2.5</v>
      </c>
    </row>
    <row r="13" spans="2:7">
      <c r="B13" s="1"/>
      <c r="C13" s="1"/>
      <c r="D13" s="1" t="s">
        <v>0</v>
      </c>
      <c r="E13" s="1"/>
      <c r="F13" s="1" t="s">
        <v>1</v>
      </c>
      <c r="G13" s="1"/>
    </row>
    <row r="14" spans="2:7">
      <c r="B14" s="1" t="s">
        <v>2</v>
      </c>
      <c r="C14" s="1"/>
      <c r="D14" s="1" t="s">
        <v>3</v>
      </c>
      <c r="E14" s="1" t="s">
        <v>4</v>
      </c>
      <c r="F14" s="1" t="s">
        <v>3</v>
      </c>
      <c r="G14" s="1" t="s">
        <v>4</v>
      </c>
    </row>
    <row r="15" spans="2:7">
      <c r="B15" s="7" t="s">
        <v>47</v>
      </c>
      <c r="C15" s="2" t="s">
        <v>64</v>
      </c>
      <c r="D15" s="8">
        <v>1.6666666666666667</v>
      </c>
      <c r="E15" s="21">
        <v>11.333333333333336</v>
      </c>
      <c r="F15" s="8">
        <v>0.66666666666666663</v>
      </c>
      <c r="G15" s="8">
        <v>1.6666666666666665</v>
      </c>
    </row>
    <row r="16" spans="2:7">
      <c r="B16" s="2"/>
      <c r="C16" s="2" t="s">
        <v>63</v>
      </c>
      <c r="D16" s="21">
        <v>5.3333333333333339</v>
      </c>
      <c r="E16" s="8">
        <v>1.6666666666666667</v>
      </c>
      <c r="F16" s="8">
        <v>0.66666666666666674</v>
      </c>
      <c r="G16" s="8">
        <v>0</v>
      </c>
    </row>
    <row r="17" spans="2:7">
      <c r="B17" s="2"/>
      <c r="C17" s="2" t="s">
        <v>66</v>
      </c>
      <c r="D17" s="8">
        <v>0.33333333333333331</v>
      </c>
      <c r="E17" s="8">
        <v>4.666666666666667</v>
      </c>
      <c r="F17" s="8">
        <v>0</v>
      </c>
      <c r="G17" s="8">
        <v>1</v>
      </c>
    </row>
    <row r="18" spans="2:7">
      <c r="B18" s="2"/>
      <c r="C18" s="2" t="s">
        <v>65</v>
      </c>
      <c r="D18" s="8">
        <v>2.6666666666666665</v>
      </c>
      <c r="E18" s="8">
        <v>0.66666666666666674</v>
      </c>
      <c r="F18" s="8">
        <v>1</v>
      </c>
      <c r="G18" s="8">
        <v>0</v>
      </c>
    </row>
    <row r="19" spans="2:7">
      <c r="B19" s="2"/>
      <c r="C19" s="2" t="s">
        <v>67</v>
      </c>
      <c r="D19" s="8">
        <v>0.33333333333333331</v>
      </c>
      <c r="E19" s="8">
        <v>0.33333333333333331</v>
      </c>
      <c r="F19" s="8">
        <v>0</v>
      </c>
      <c r="G19" s="8">
        <v>0</v>
      </c>
    </row>
    <row r="20" spans="2:7">
      <c r="B20" s="2"/>
      <c r="C20" s="2" t="s">
        <v>68</v>
      </c>
      <c r="D20" s="8">
        <v>0</v>
      </c>
      <c r="E20" s="8">
        <v>0.33333333333333331</v>
      </c>
      <c r="F20" s="8">
        <v>0</v>
      </c>
      <c r="G20" s="8">
        <v>0</v>
      </c>
    </row>
    <row r="21" spans="2:7">
      <c r="B21" s="2"/>
      <c r="C21" s="2" t="s">
        <v>12</v>
      </c>
      <c r="D21" s="8">
        <v>17</v>
      </c>
      <c r="E21" s="8">
        <v>11.333333333333334</v>
      </c>
      <c r="F21" s="8">
        <v>3.333333333333333</v>
      </c>
      <c r="G21" s="8">
        <v>2</v>
      </c>
    </row>
    <row r="23" spans="2:7">
      <c r="B23" s="1"/>
      <c r="C23" s="1"/>
      <c r="D23" s="1" t="s">
        <v>0</v>
      </c>
      <c r="E23" s="1"/>
      <c r="F23" s="1" t="s">
        <v>1</v>
      </c>
      <c r="G23" s="1"/>
    </row>
    <row r="24" spans="2:7">
      <c r="B24" s="1" t="s">
        <v>2</v>
      </c>
      <c r="C24" s="1"/>
      <c r="D24" s="1" t="s">
        <v>3</v>
      </c>
      <c r="E24" s="1" t="s">
        <v>4</v>
      </c>
      <c r="F24" s="1" t="s">
        <v>3</v>
      </c>
      <c r="G24" s="1" t="s">
        <v>4</v>
      </c>
    </row>
    <row r="25" spans="2:7">
      <c r="B25" s="7" t="s">
        <v>48</v>
      </c>
      <c r="C25" s="2" t="s">
        <v>64</v>
      </c>
      <c r="D25" s="8">
        <v>8.5</v>
      </c>
      <c r="E25" s="21">
        <v>20.5</v>
      </c>
      <c r="F25" s="8">
        <v>11</v>
      </c>
      <c r="G25" s="8">
        <v>15.5</v>
      </c>
    </row>
    <row r="26" spans="2:7">
      <c r="B26" s="2"/>
      <c r="C26" s="2" t="s">
        <v>63</v>
      </c>
      <c r="D26" s="21">
        <v>7</v>
      </c>
      <c r="E26" s="8">
        <v>2</v>
      </c>
      <c r="F26" s="8">
        <v>2.5</v>
      </c>
      <c r="G26" s="8">
        <v>0.5</v>
      </c>
    </row>
    <row r="27" spans="2:7">
      <c r="B27" s="2"/>
      <c r="C27" s="2" t="s">
        <v>66</v>
      </c>
      <c r="D27" s="8">
        <v>3</v>
      </c>
      <c r="E27" s="8">
        <v>7</v>
      </c>
      <c r="F27" s="8">
        <v>1.5</v>
      </c>
      <c r="G27" s="8">
        <v>2.5</v>
      </c>
    </row>
    <row r="28" spans="2:7">
      <c r="B28" s="2"/>
      <c r="C28" s="2" t="s">
        <v>65</v>
      </c>
      <c r="D28" s="8">
        <v>2</v>
      </c>
      <c r="E28" s="8">
        <v>0</v>
      </c>
      <c r="F28" s="8">
        <v>1</v>
      </c>
      <c r="G28" s="8">
        <v>0.5</v>
      </c>
    </row>
    <row r="29" spans="2:7">
      <c r="B29" s="2"/>
      <c r="C29" s="2" t="s">
        <v>67</v>
      </c>
      <c r="D29" s="8">
        <v>2.5</v>
      </c>
      <c r="E29" s="8">
        <v>4</v>
      </c>
      <c r="F29" s="8">
        <v>0</v>
      </c>
      <c r="G29" s="8">
        <v>0</v>
      </c>
    </row>
    <row r="30" spans="2:7">
      <c r="B30" s="2"/>
      <c r="C30" s="2" t="s">
        <v>68</v>
      </c>
      <c r="D30" s="8">
        <v>2.5</v>
      </c>
      <c r="E30" s="8">
        <v>2</v>
      </c>
      <c r="F30" s="8">
        <v>0</v>
      </c>
      <c r="G30" s="8">
        <v>0.5</v>
      </c>
    </row>
    <row r="31" spans="2:7">
      <c r="B31" s="2"/>
      <c r="C31" s="2" t="s">
        <v>12</v>
      </c>
      <c r="D31" s="8">
        <v>13</v>
      </c>
      <c r="E31" s="8">
        <v>12.5</v>
      </c>
      <c r="F31" s="8">
        <v>1.5</v>
      </c>
      <c r="G31" s="8">
        <v>0.5</v>
      </c>
    </row>
    <row r="33" spans="2:7">
      <c r="B33" s="1"/>
      <c r="C33" s="1"/>
      <c r="D33" s="1" t="s">
        <v>0</v>
      </c>
      <c r="E33" s="1"/>
      <c r="F33" s="1" t="s">
        <v>1</v>
      </c>
      <c r="G33" s="1"/>
    </row>
    <row r="34" spans="2:7">
      <c r="B34" s="1" t="s">
        <v>2</v>
      </c>
      <c r="C34" s="1"/>
      <c r="D34" s="1" t="s">
        <v>3</v>
      </c>
      <c r="E34" s="1" t="s">
        <v>4</v>
      </c>
      <c r="F34" s="1" t="s">
        <v>3</v>
      </c>
      <c r="G34" s="1" t="s">
        <v>4</v>
      </c>
    </row>
    <row r="35" spans="2:7">
      <c r="B35" s="9" t="s">
        <v>5</v>
      </c>
      <c r="C35" s="2" t="s">
        <v>64</v>
      </c>
      <c r="D35" s="8">
        <v>12.5</v>
      </c>
      <c r="E35" s="8">
        <v>19</v>
      </c>
      <c r="F35" s="8">
        <v>7.5</v>
      </c>
      <c r="G35" s="8">
        <v>5</v>
      </c>
    </row>
    <row r="36" spans="2:7">
      <c r="B36" s="2"/>
      <c r="C36" s="2" t="s">
        <v>63</v>
      </c>
      <c r="D36" s="8">
        <v>3</v>
      </c>
      <c r="E36" s="8">
        <v>1.5</v>
      </c>
      <c r="F36" s="8">
        <v>0.5</v>
      </c>
      <c r="G36" s="8">
        <v>0</v>
      </c>
    </row>
    <row r="37" spans="2:7">
      <c r="B37" s="2"/>
      <c r="C37" s="2" t="s">
        <v>66</v>
      </c>
      <c r="D37" s="8">
        <v>7</v>
      </c>
      <c r="E37" s="8">
        <v>8.5</v>
      </c>
      <c r="F37" s="8">
        <v>0.5</v>
      </c>
      <c r="G37" s="8">
        <v>0.5</v>
      </c>
    </row>
    <row r="38" spans="2:7">
      <c r="B38" s="2"/>
      <c r="C38" s="2" t="s">
        <v>65</v>
      </c>
      <c r="D38" s="8">
        <v>2.5</v>
      </c>
      <c r="E38" s="8">
        <v>0</v>
      </c>
      <c r="F38" s="8">
        <v>0</v>
      </c>
      <c r="G38" s="8">
        <v>0</v>
      </c>
    </row>
    <row r="39" spans="2:7">
      <c r="B39" s="2"/>
      <c r="C39" s="2" t="s">
        <v>67</v>
      </c>
      <c r="D39" s="8">
        <v>1.5</v>
      </c>
      <c r="E39" s="8">
        <v>0.5</v>
      </c>
      <c r="F39" s="8">
        <v>0</v>
      </c>
      <c r="G39" s="8">
        <v>0</v>
      </c>
    </row>
    <row r="40" spans="2:7">
      <c r="B40" s="2"/>
      <c r="C40" s="2" t="s">
        <v>68</v>
      </c>
      <c r="D40" s="8">
        <v>1</v>
      </c>
      <c r="E40" s="8">
        <v>0</v>
      </c>
      <c r="F40" s="8">
        <v>1</v>
      </c>
      <c r="G40" s="8">
        <v>0</v>
      </c>
    </row>
    <row r="41" spans="2:7">
      <c r="B41" s="2"/>
      <c r="C41" s="2" t="s">
        <v>12</v>
      </c>
      <c r="D41" s="8">
        <v>16</v>
      </c>
      <c r="E41" s="8">
        <v>14.5</v>
      </c>
      <c r="F41" s="8">
        <v>0.5</v>
      </c>
      <c r="G41" s="8">
        <v>1.5</v>
      </c>
    </row>
    <row r="43" spans="2:7">
      <c r="B43" s="1"/>
      <c r="C43" s="1"/>
      <c r="D43" s="1" t="s">
        <v>0</v>
      </c>
      <c r="E43" s="1"/>
      <c r="F43" s="1" t="s">
        <v>1</v>
      </c>
      <c r="G43" s="1"/>
    </row>
    <row r="44" spans="2:7">
      <c r="B44" s="1" t="s">
        <v>2</v>
      </c>
      <c r="C44" s="1"/>
      <c r="D44" s="1" t="s">
        <v>3</v>
      </c>
      <c r="E44" s="1" t="s">
        <v>4</v>
      </c>
      <c r="F44" s="1" t="s">
        <v>3</v>
      </c>
      <c r="G44" s="1" t="s">
        <v>4</v>
      </c>
    </row>
    <row r="45" spans="2:7">
      <c r="B45" s="9" t="s">
        <v>46</v>
      </c>
      <c r="C45" s="2" t="s">
        <v>64</v>
      </c>
      <c r="D45" s="8">
        <v>21</v>
      </c>
      <c r="E45" s="8">
        <v>20.666666666666668</v>
      </c>
      <c r="F45" s="8">
        <v>3.3333333333333335</v>
      </c>
      <c r="G45" s="8">
        <v>3.6666666666666665</v>
      </c>
    </row>
    <row r="46" spans="2:7">
      <c r="B46" s="2"/>
      <c r="C46" s="2" t="s">
        <v>63</v>
      </c>
      <c r="D46" s="8">
        <v>0.66666666666666652</v>
      </c>
      <c r="E46" s="8">
        <v>0.33333333333333343</v>
      </c>
      <c r="F46" s="8">
        <v>0</v>
      </c>
      <c r="G46" s="8">
        <v>0</v>
      </c>
    </row>
    <row r="47" spans="2:7">
      <c r="B47" s="2"/>
      <c r="C47" s="2" t="s">
        <v>66</v>
      </c>
      <c r="D47" s="8">
        <v>6</v>
      </c>
      <c r="E47" s="8">
        <v>7</v>
      </c>
      <c r="F47" s="8">
        <v>0</v>
      </c>
      <c r="G47" s="8">
        <v>0.33333333333333331</v>
      </c>
    </row>
    <row r="48" spans="2:7">
      <c r="B48" s="2"/>
      <c r="C48" s="2" t="s">
        <v>65</v>
      </c>
      <c r="D48" s="8">
        <v>1.3333333333333335</v>
      </c>
      <c r="E48" s="8">
        <v>0.33333333333333331</v>
      </c>
      <c r="F48" s="8">
        <v>0</v>
      </c>
      <c r="G48" s="8">
        <v>0.33333333333333331</v>
      </c>
    </row>
    <row r="49" spans="2:7">
      <c r="B49" s="2"/>
      <c r="C49" s="2" t="s">
        <v>67</v>
      </c>
      <c r="D49" s="8">
        <v>0.66666666666666674</v>
      </c>
      <c r="E49" s="8">
        <v>0.33333333333333331</v>
      </c>
      <c r="F49" s="8">
        <v>0</v>
      </c>
      <c r="G49" s="8">
        <v>0</v>
      </c>
    </row>
    <row r="50" spans="2:7">
      <c r="B50" s="2"/>
      <c r="C50" s="2" t="s">
        <v>68</v>
      </c>
      <c r="D50" s="8">
        <v>0.33333333333333331</v>
      </c>
      <c r="E50" s="8">
        <v>0</v>
      </c>
      <c r="F50" s="8">
        <v>0</v>
      </c>
      <c r="G50" s="8">
        <v>0</v>
      </c>
    </row>
    <row r="51" spans="2:7">
      <c r="B51" s="2"/>
      <c r="C51" s="2" t="s">
        <v>12</v>
      </c>
      <c r="D51" s="8">
        <v>14.666666666666668</v>
      </c>
      <c r="E51" s="8">
        <v>17.666666666666668</v>
      </c>
      <c r="F51" s="8">
        <v>4</v>
      </c>
      <c r="G51" s="8">
        <v>1.9999999999999998</v>
      </c>
    </row>
    <row r="53" spans="2:7">
      <c r="B53" s="1"/>
      <c r="C53" s="1"/>
      <c r="D53" s="1" t="s">
        <v>0</v>
      </c>
      <c r="E53" s="1"/>
      <c r="F53" s="1" t="s">
        <v>1</v>
      </c>
      <c r="G53" s="1"/>
    </row>
    <row r="54" spans="2:7">
      <c r="B54" s="1" t="s">
        <v>2</v>
      </c>
      <c r="C54" s="1"/>
      <c r="D54" s="1" t="s">
        <v>3</v>
      </c>
      <c r="E54" s="1" t="s">
        <v>4</v>
      </c>
      <c r="F54" s="1" t="s">
        <v>3</v>
      </c>
      <c r="G54" s="1" t="s">
        <v>4</v>
      </c>
    </row>
    <row r="55" spans="2:7">
      <c r="B55" s="9" t="s">
        <v>49</v>
      </c>
      <c r="C55" s="2" t="s">
        <v>64</v>
      </c>
      <c r="D55" s="8">
        <v>8</v>
      </c>
      <c r="E55" s="8">
        <v>6</v>
      </c>
      <c r="F55" s="8">
        <v>5</v>
      </c>
      <c r="G55" s="8">
        <v>5.5</v>
      </c>
    </row>
    <row r="56" spans="2:7">
      <c r="B56" s="2"/>
      <c r="C56" s="2" t="s">
        <v>63</v>
      </c>
      <c r="D56" s="8">
        <v>4.5</v>
      </c>
      <c r="E56" s="8">
        <v>0</v>
      </c>
      <c r="F56" s="8">
        <v>1.5</v>
      </c>
      <c r="G56" s="8">
        <v>0</v>
      </c>
    </row>
    <row r="57" spans="2:7">
      <c r="B57" s="2"/>
      <c r="C57" s="2" t="s">
        <v>66</v>
      </c>
      <c r="D57" s="8">
        <v>2.5</v>
      </c>
      <c r="E57" s="8">
        <v>3</v>
      </c>
      <c r="F57" s="8">
        <v>0.5</v>
      </c>
      <c r="G57" s="8">
        <v>3</v>
      </c>
    </row>
    <row r="58" spans="2:7">
      <c r="B58" s="2"/>
      <c r="C58" s="2" t="s">
        <v>65</v>
      </c>
      <c r="D58" s="8">
        <v>8</v>
      </c>
      <c r="E58" s="8">
        <v>1.5</v>
      </c>
      <c r="F58" s="8">
        <v>1</v>
      </c>
      <c r="G58" s="8">
        <v>0</v>
      </c>
    </row>
    <row r="59" spans="2:7">
      <c r="B59" s="2"/>
      <c r="C59" s="2" t="s">
        <v>67</v>
      </c>
      <c r="D59" s="8">
        <v>0.5</v>
      </c>
      <c r="E59" s="8">
        <v>0.5</v>
      </c>
      <c r="F59" s="8">
        <v>0.5</v>
      </c>
      <c r="G59" s="8">
        <v>0.5</v>
      </c>
    </row>
    <row r="60" spans="2:7">
      <c r="B60" s="2"/>
      <c r="C60" s="2" t="s">
        <v>68</v>
      </c>
      <c r="D60" s="8">
        <v>2</v>
      </c>
      <c r="E60" s="8">
        <v>1</v>
      </c>
      <c r="F60" s="8">
        <v>1</v>
      </c>
      <c r="G60" s="8">
        <v>0</v>
      </c>
    </row>
    <row r="61" spans="2:7">
      <c r="B61" s="2"/>
      <c r="C61" s="2" t="s">
        <v>12</v>
      </c>
      <c r="D61" s="8">
        <v>9</v>
      </c>
      <c r="E61" s="8">
        <v>17</v>
      </c>
      <c r="F61" s="8">
        <v>0.5</v>
      </c>
      <c r="G61" s="8">
        <v>0.5</v>
      </c>
    </row>
    <row r="63" spans="2:7">
      <c r="B63" s="1"/>
      <c r="C63" s="1"/>
      <c r="D63" s="1" t="s">
        <v>0</v>
      </c>
      <c r="E63" s="1"/>
      <c r="F63" s="1" t="s">
        <v>1</v>
      </c>
      <c r="G63" s="1"/>
    </row>
    <row r="64" spans="2:7">
      <c r="B64" s="1" t="s">
        <v>16</v>
      </c>
      <c r="C64" s="1"/>
      <c r="D64" s="1" t="s">
        <v>3</v>
      </c>
      <c r="E64" s="1" t="s">
        <v>4</v>
      </c>
      <c r="F64" s="1" t="s">
        <v>3</v>
      </c>
      <c r="G64" s="1" t="s">
        <v>4</v>
      </c>
    </row>
    <row r="65" spans="2:7">
      <c r="B65" s="9" t="s">
        <v>17</v>
      </c>
      <c r="C65" s="2" t="s">
        <v>64</v>
      </c>
      <c r="D65" s="8">
        <v>27</v>
      </c>
      <c r="E65" s="8">
        <v>21</v>
      </c>
      <c r="F65" s="8">
        <v>12</v>
      </c>
      <c r="G65" s="8">
        <v>16</v>
      </c>
    </row>
    <row r="66" spans="2:7">
      <c r="B66" s="2"/>
      <c r="C66" s="2" t="s">
        <v>63</v>
      </c>
      <c r="D66" s="8">
        <v>4</v>
      </c>
      <c r="E66" s="8">
        <v>2</v>
      </c>
      <c r="F66" s="8">
        <v>0</v>
      </c>
      <c r="G66" s="8">
        <v>0</v>
      </c>
    </row>
    <row r="67" spans="2:7">
      <c r="B67" s="2"/>
      <c r="C67" s="2" t="s">
        <v>66</v>
      </c>
      <c r="D67" s="8">
        <v>3</v>
      </c>
      <c r="E67" s="8">
        <v>9</v>
      </c>
      <c r="F67" s="8">
        <v>0</v>
      </c>
      <c r="G67" s="8">
        <v>2</v>
      </c>
    </row>
    <row r="68" spans="2:7">
      <c r="B68" s="2"/>
      <c r="C68" s="2" t="s">
        <v>65</v>
      </c>
      <c r="D68" s="8">
        <v>0</v>
      </c>
      <c r="E68" s="8">
        <v>0</v>
      </c>
      <c r="F68" s="8">
        <v>0</v>
      </c>
      <c r="G68" s="8">
        <v>0</v>
      </c>
    </row>
    <row r="69" spans="2:7">
      <c r="B69" s="2"/>
      <c r="C69" s="2" t="s">
        <v>67</v>
      </c>
      <c r="D69" s="8">
        <v>1</v>
      </c>
      <c r="E69" s="8">
        <v>0</v>
      </c>
      <c r="F69" s="8">
        <v>1</v>
      </c>
      <c r="G69" s="8">
        <v>1</v>
      </c>
    </row>
    <row r="70" spans="2:7">
      <c r="B70" s="2"/>
      <c r="C70" s="2" t="s">
        <v>68</v>
      </c>
      <c r="D70" s="8">
        <v>6</v>
      </c>
      <c r="E70" s="8">
        <v>2</v>
      </c>
      <c r="F70" s="8">
        <v>1</v>
      </c>
      <c r="G70" s="8">
        <v>0</v>
      </c>
    </row>
    <row r="71" spans="2:7">
      <c r="B71" s="2"/>
      <c r="C71" s="2" t="s">
        <v>12</v>
      </c>
      <c r="D71" s="8">
        <v>17</v>
      </c>
      <c r="E71" s="8">
        <v>17</v>
      </c>
      <c r="F71" s="8">
        <v>2</v>
      </c>
      <c r="G71" s="8">
        <v>1</v>
      </c>
    </row>
    <row r="73" spans="2:7">
      <c r="B73" s="1"/>
      <c r="C73" s="1"/>
      <c r="D73" s="1" t="s">
        <v>0</v>
      </c>
      <c r="E73" s="1"/>
      <c r="F73" s="1" t="s">
        <v>1</v>
      </c>
      <c r="G73" s="1"/>
    </row>
    <row r="74" spans="2:7">
      <c r="B74" s="1" t="s">
        <v>16</v>
      </c>
      <c r="C74" s="1"/>
      <c r="D74" s="1" t="s">
        <v>3</v>
      </c>
      <c r="E74" s="1" t="s">
        <v>4</v>
      </c>
      <c r="F74" s="1" t="s">
        <v>3</v>
      </c>
      <c r="G74" s="1" t="s">
        <v>4</v>
      </c>
    </row>
    <row r="75" spans="2:7">
      <c r="B75" s="9" t="s">
        <v>36</v>
      </c>
      <c r="C75" s="2" t="s">
        <v>64</v>
      </c>
      <c r="D75" s="8">
        <v>14</v>
      </c>
      <c r="E75" s="8">
        <v>11</v>
      </c>
      <c r="F75" s="8">
        <v>9</v>
      </c>
      <c r="G75" s="8">
        <v>13</v>
      </c>
    </row>
    <row r="76" spans="2:7">
      <c r="B76" s="2"/>
      <c r="C76" s="2" t="s">
        <v>63</v>
      </c>
      <c r="D76" s="8">
        <v>4.5</v>
      </c>
      <c r="E76" s="8">
        <v>3</v>
      </c>
      <c r="F76" s="8">
        <v>2.5</v>
      </c>
      <c r="G76" s="8">
        <v>1.5</v>
      </c>
    </row>
    <row r="77" spans="2:7">
      <c r="B77" s="2"/>
      <c r="C77" s="2" t="s">
        <v>66</v>
      </c>
      <c r="D77" s="8">
        <v>4.5</v>
      </c>
      <c r="E77" s="8">
        <v>3.5</v>
      </c>
      <c r="F77" s="8">
        <v>1</v>
      </c>
      <c r="G77" s="8">
        <v>1</v>
      </c>
    </row>
    <row r="78" spans="2:7">
      <c r="B78" s="2"/>
      <c r="C78" s="2" t="s">
        <v>65</v>
      </c>
      <c r="D78" s="8">
        <v>1</v>
      </c>
      <c r="E78" s="8">
        <v>1</v>
      </c>
      <c r="F78" s="8">
        <v>1</v>
      </c>
      <c r="G78" s="8">
        <v>0</v>
      </c>
    </row>
    <row r="79" spans="2:7">
      <c r="B79" s="2"/>
      <c r="C79" s="2" t="s">
        <v>67</v>
      </c>
      <c r="D79" s="8">
        <v>4</v>
      </c>
      <c r="E79" s="8">
        <v>3</v>
      </c>
      <c r="F79" s="8">
        <v>4.5</v>
      </c>
      <c r="G79" s="8">
        <v>5.5</v>
      </c>
    </row>
    <row r="80" spans="2:7">
      <c r="B80" s="2"/>
      <c r="C80" s="2" t="s">
        <v>68</v>
      </c>
      <c r="D80" s="8">
        <v>0.5</v>
      </c>
      <c r="E80" s="8">
        <v>2</v>
      </c>
      <c r="F80" s="8">
        <v>0</v>
      </c>
      <c r="G80" s="8">
        <v>0</v>
      </c>
    </row>
    <row r="81" spans="2:7">
      <c r="B81" s="2"/>
      <c r="C81" s="2" t="s">
        <v>12</v>
      </c>
      <c r="D81" s="8">
        <v>17</v>
      </c>
      <c r="E81" s="8">
        <v>16</v>
      </c>
      <c r="F81" s="8">
        <v>2.5</v>
      </c>
      <c r="G81" s="8">
        <v>2.5</v>
      </c>
    </row>
    <row r="83" spans="2:7">
      <c r="B83" s="1"/>
      <c r="C83" s="1"/>
      <c r="D83" s="1" t="s">
        <v>0</v>
      </c>
      <c r="E83" s="1"/>
      <c r="F83" s="1" t="s">
        <v>1</v>
      </c>
      <c r="G83" s="1"/>
    </row>
    <row r="84" spans="2:7">
      <c r="B84" s="1" t="s">
        <v>16</v>
      </c>
      <c r="C84" s="1"/>
      <c r="D84" s="1" t="s">
        <v>3</v>
      </c>
      <c r="E84" s="1" t="s">
        <v>4</v>
      </c>
      <c r="F84" s="1" t="s">
        <v>3</v>
      </c>
      <c r="G84" s="1" t="s">
        <v>4</v>
      </c>
    </row>
    <row r="85" spans="2:7">
      <c r="B85" s="33" t="s">
        <v>37</v>
      </c>
      <c r="C85" s="2" t="s">
        <v>64</v>
      </c>
      <c r="D85" s="8">
        <v>14</v>
      </c>
      <c r="E85" s="8">
        <v>11</v>
      </c>
      <c r="F85" s="8">
        <v>12.5</v>
      </c>
      <c r="G85" s="8">
        <v>9</v>
      </c>
    </row>
    <row r="86" spans="2:7">
      <c r="B86" s="2"/>
      <c r="C86" s="2" t="s">
        <v>63</v>
      </c>
      <c r="D86" s="8">
        <v>0.5</v>
      </c>
      <c r="E86" s="8">
        <v>0.5</v>
      </c>
      <c r="F86" s="8">
        <v>0.5</v>
      </c>
      <c r="G86" s="8">
        <v>0.5</v>
      </c>
    </row>
    <row r="87" spans="2:7">
      <c r="B87" s="2"/>
      <c r="C87" s="2" t="s">
        <v>66</v>
      </c>
      <c r="D87" s="8">
        <v>5</v>
      </c>
      <c r="E87" s="8">
        <v>2.5</v>
      </c>
      <c r="F87" s="8">
        <v>0.5</v>
      </c>
      <c r="G87" s="8">
        <v>0.5</v>
      </c>
    </row>
    <row r="88" spans="2:7">
      <c r="B88" s="2"/>
      <c r="C88" s="2" t="s">
        <v>65</v>
      </c>
      <c r="D88" s="8">
        <v>1</v>
      </c>
      <c r="E88" s="8">
        <v>0.5</v>
      </c>
      <c r="F88" s="8">
        <v>0</v>
      </c>
      <c r="G88" s="8">
        <v>0</v>
      </c>
    </row>
    <row r="89" spans="2:7">
      <c r="B89" s="2"/>
      <c r="C89" s="2" t="s">
        <v>67</v>
      </c>
      <c r="D89" s="8">
        <v>0</v>
      </c>
      <c r="E89" s="8">
        <v>0</v>
      </c>
      <c r="F89" s="8">
        <v>0</v>
      </c>
      <c r="G89" s="8">
        <v>0</v>
      </c>
    </row>
    <row r="90" spans="2:7">
      <c r="B90" s="2"/>
      <c r="C90" s="2" t="s">
        <v>68</v>
      </c>
      <c r="D90" s="8">
        <v>1</v>
      </c>
      <c r="E90" s="8">
        <v>0</v>
      </c>
      <c r="F90" s="8">
        <v>0</v>
      </c>
      <c r="G90" s="8">
        <v>0</v>
      </c>
    </row>
    <row r="91" spans="2:7">
      <c r="B91" s="2"/>
      <c r="C91" s="2" t="s">
        <v>12</v>
      </c>
      <c r="D91" s="8">
        <v>25.5</v>
      </c>
      <c r="E91" s="8">
        <v>31.5</v>
      </c>
      <c r="F91" s="8">
        <v>6.5</v>
      </c>
      <c r="G91" s="8">
        <v>3</v>
      </c>
    </row>
    <row r="93" spans="2:7">
      <c r="B93" s="1"/>
      <c r="C93" s="1"/>
      <c r="D93" s="1" t="s">
        <v>0</v>
      </c>
      <c r="E93" s="1"/>
      <c r="F93" s="1" t="s">
        <v>1</v>
      </c>
      <c r="G93" s="1"/>
    </row>
    <row r="94" spans="2:7">
      <c r="B94" s="1" t="s">
        <v>16</v>
      </c>
      <c r="C94" s="1"/>
      <c r="D94" s="1" t="s">
        <v>3</v>
      </c>
      <c r="E94" s="1" t="s">
        <v>4</v>
      </c>
      <c r="F94" s="1" t="s">
        <v>3</v>
      </c>
      <c r="G94" s="1" t="s">
        <v>4</v>
      </c>
    </row>
    <row r="95" spans="2:7">
      <c r="B95" s="9" t="s">
        <v>50</v>
      </c>
      <c r="C95" s="2" t="s">
        <v>64</v>
      </c>
      <c r="D95" s="8">
        <v>20.000000000000004</v>
      </c>
      <c r="E95" s="8">
        <v>15.666666666666666</v>
      </c>
      <c r="F95" s="8">
        <v>9.6666666666666661</v>
      </c>
      <c r="G95" s="8">
        <v>11.333333333333332</v>
      </c>
    </row>
    <row r="96" spans="2:7">
      <c r="B96" s="2"/>
      <c r="C96" s="2" t="s">
        <v>63</v>
      </c>
      <c r="D96" s="8">
        <v>3.333333333333333</v>
      </c>
      <c r="E96" s="8">
        <v>0.66666666666666674</v>
      </c>
      <c r="F96" s="8">
        <v>1</v>
      </c>
      <c r="G96" s="8">
        <v>0</v>
      </c>
    </row>
    <row r="97" spans="2:7">
      <c r="B97" s="2"/>
      <c r="C97" s="2" t="s">
        <v>66</v>
      </c>
      <c r="D97" s="8">
        <v>10</v>
      </c>
      <c r="E97" s="8">
        <v>11.666666666666666</v>
      </c>
      <c r="F97" s="8">
        <v>1</v>
      </c>
      <c r="G97" s="8">
        <v>2</v>
      </c>
    </row>
    <row r="98" spans="2:7">
      <c r="B98" s="2"/>
      <c r="C98" s="2" t="s">
        <v>65</v>
      </c>
      <c r="D98" s="8">
        <v>0.66666666666666674</v>
      </c>
      <c r="E98" s="8">
        <v>0</v>
      </c>
      <c r="F98" s="8">
        <v>0</v>
      </c>
      <c r="G98" s="8">
        <v>0</v>
      </c>
    </row>
    <row r="99" spans="2:7">
      <c r="B99" s="2"/>
      <c r="C99" s="2" t="s">
        <v>67</v>
      </c>
      <c r="D99" s="8">
        <v>1.3333333333333335</v>
      </c>
      <c r="E99" s="8">
        <v>0.66666666666666674</v>
      </c>
      <c r="F99" s="8">
        <v>0.33333333333333331</v>
      </c>
      <c r="G99" s="8">
        <v>0.33333333333333331</v>
      </c>
    </row>
    <row r="100" spans="2:7">
      <c r="B100" s="2"/>
      <c r="C100" s="2" t="s">
        <v>68</v>
      </c>
      <c r="D100" s="8">
        <v>1</v>
      </c>
      <c r="E100" s="8">
        <v>0.33333333333333331</v>
      </c>
      <c r="F100" s="8">
        <v>0</v>
      </c>
      <c r="G100" s="8">
        <v>0</v>
      </c>
    </row>
    <row r="101" spans="2:7">
      <c r="B101" s="2"/>
      <c r="C101" s="2" t="s">
        <v>12</v>
      </c>
      <c r="D101" s="8">
        <v>2.333333333333333</v>
      </c>
      <c r="E101" s="8">
        <v>2.6666666666666661</v>
      </c>
      <c r="F101" s="8">
        <v>1</v>
      </c>
      <c r="G101" s="8">
        <v>0.66666666666666652</v>
      </c>
    </row>
    <row r="103" spans="2:7">
      <c r="B103" s="1"/>
      <c r="C103" s="1"/>
      <c r="D103" s="1" t="s">
        <v>0</v>
      </c>
      <c r="E103" s="1"/>
      <c r="F103" s="1" t="s">
        <v>1</v>
      </c>
      <c r="G103" s="1"/>
    </row>
    <row r="104" spans="2:7">
      <c r="B104" s="1" t="s">
        <v>16</v>
      </c>
      <c r="C104" s="1"/>
      <c r="D104" s="1" t="s">
        <v>3</v>
      </c>
      <c r="E104" s="1" t="s">
        <v>4</v>
      </c>
      <c r="F104" s="1" t="s">
        <v>3</v>
      </c>
      <c r="G104" s="1" t="s">
        <v>4</v>
      </c>
    </row>
    <row r="105" spans="2:7">
      <c r="B105" s="9" t="s">
        <v>51</v>
      </c>
      <c r="C105" s="2" t="s">
        <v>64</v>
      </c>
      <c r="D105" s="8">
        <v>6.5</v>
      </c>
      <c r="E105" s="8">
        <v>11</v>
      </c>
      <c r="F105" s="8">
        <v>12.5</v>
      </c>
      <c r="G105" s="8">
        <v>11.5</v>
      </c>
    </row>
    <row r="106" spans="2:7">
      <c r="B106" s="2"/>
      <c r="C106" s="2" t="s">
        <v>63</v>
      </c>
      <c r="D106" s="8">
        <v>10</v>
      </c>
      <c r="E106" s="8">
        <v>4.5</v>
      </c>
      <c r="F106" s="8">
        <v>3</v>
      </c>
      <c r="G106" s="8">
        <v>1.5</v>
      </c>
    </row>
    <row r="107" spans="2:7">
      <c r="B107" s="2"/>
      <c r="C107" s="2" t="s">
        <v>66</v>
      </c>
      <c r="D107" s="8">
        <v>6</v>
      </c>
      <c r="E107" s="8">
        <v>5.5</v>
      </c>
      <c r="F107" s="8">
        <v>1</v>
      </c>
      <c r="G107" s="8">
        <v>0.5</v>
      </c>
    </row>
    <row r="108" spans="2:7">
      <c r="B108" s="2"/>
      <c r="C108" s="2" t="s">
        <v>65</v>
      </c>
      <c r="D108" s="8">
        <v>5</v>
      </c>
      <c r="E108" s="8">
        <v>2.5</v>
      </c>
      <c r="F108" s="8">
        <v>0.5</v>
      </c>
      <c r="G108" s="8">
        <v>0</v>
      </c>
    </row>
    <row r="109" spans="2:7">
      <c r="B109" s="2"/>
      <c r="C109" s="2" t="s">
        <v>67</v>
      </c>
      <c r="D109" s="8">
        <v>2.5</v>
      </c>
      <c r="E109" s="8">
        <v>1</v>
      </c>
      <c r="F109" s="8">
        <v>2</v>
      </c>
      <c r="G109" s="8">
        <v>1</v>
      </c>
    </row>
    <row r="110" spans="2:7">
      <c r="B110" s="2"/>
      <c r="C110" s="2" t="s">
        <v>68</v>
      </c>
      <c r="D110" s="8">
        <v>2.5</v>
      </c>
      <c r="E110" s="8">
        <v>0.5</v>
      </c>
      <c r="F110" s="8">
        <v>0</v>
      </c>
      <c r="G110" s="8">
        <v>0</v>
      </c>
    </row>
    <row r="111" spans="2:7">
      <c r="B111" s="2"/>
      <c r="C111" s="2" t="s">
        <v>12</v>
      </c>
      <c r="D111" s="8">
        <v>10</v>
      </c>
      <c r="E111" s="8">
        <v>18.5</v>
      </c>
      <c r="F111" s="8">
        <v>3</v>
      </c>
      <c r="G111" s="8">
        <v>4.5</v>
      </c>
    </row>
    <row r="113" spans="2:7">
      <c r="B113" s="1"/>
      <c r="C113" s="1"/>
      <c r="D113" s="1" t="s">
        <v>0</v>
      </c>
      <c r="E113" s="1"/>
      <c r="F113" s="1" t="s">
        <v>1</v>
      </c>
      <c r="G113" s="1"/>
    </row>
    <row r="114" spans="2:7">
      <c r="B114" s="1" t="s">
        <v>16</v>
      </c>
      <c r="C114" s="1"/>
      <c r="D114" s="1" t="s">
        <v>3</v>
      </c>
      <c r="E114" s="1" t="s">
        <v>4</v>
      </c>
      <c r="F114" s="1" t="s">
        <v>3</v>
      </c>
      <c r="G114" s="1" t="s">
        <v>4</v>
      </c>
    </row>
    <row r="115" spans="2:7">
      <c r="B115" s="33" t="s">
        <v>52</v>
      </c>
      <c r="C115" s="2" t="s">
        <v>64</v>
      </c>
      <c r="D115" s="8">
        <v>9.5</v>
      </c>
      <c r="E115" s="8">
        <v>6</v>
      </c>
      <c r="F115" s="8">
        <v>5.5</v>
      </c>
      <c r="G115" s="8">
        <v>7.5</v>
      </c>
    </row>
    <row r="116" spans="2:7">
      <c r="B116" s="2"/>
      <c r="C116" s="2" t="s">
        <v>63</v>
      </c>
      <c r="D116" s="8">
        <v>5.5</v>
      </c>
      <c r="E116" s="8">
        <v>1.5</v>
      </c>
      <c r="F116" s="8">
        <v>0.5</v>
      </c>
      <c r="G116" s="8">
        <v>-0.5</v>
      </c>
    </row>
    <row r="117" spans="2:7">
      <c r="B117" s="2"/>
      <c r="C117" s="2" t="s">
        <v>66</v>
      </c>
      <c r="D117" s="8">
        <v>5</v>
      </c>
      <c r="E117" s="8">
        <v>7</v>
      </c>
      <c r="F117" s="8">
        <v>0</v>
      </c>
      <c r="G117" s="8">
        <v>2</v>
      </c>
    </row>
    <row r="118" spans="2:7">
      <c r="B118" s="2"/>
      <c r="C118" s="2" t="s">
        <v>65</v>
      </c>
      <c r="D118" s="8">
        <v>3</v>
      </c>
      <c r="E118" s="8">
        <v>1.5</v>
      </c>
      <c r="F118" s="8">
        <v>0.5</v>
      </c>
      <c r="G118" s="8">
        <v>0.5</v>
      </c>
    </row>
    <row r="119" spans="2:7">
      <c r="B119" s="2"/>
      <c r="C119" s="2" t="s">
        <v>67</v>
      </c>
      <c r="D119" s="8">
        <v>2</v>
      </c>
      <c r="E119" s="8">
        <v>0</v>
      </c>
      <c r="F119" s="8">
        <v>1</v>
      </c>
      <c r="G119" s="8">
        <v>1</v>
      </c>
    </row>
    <row r="120" spans="2:7">
      <c r="B120" s="2"/>
      <c r="C120" s="2" t="s">
        <v>68</v>
      </c>
      <c r="D120" s="8">
        <v>1</v>
      </c>
      <c r="E120" s="8">
        <v>0.5</v>
      </c>
      <c r="F120" s="8">
        <v>2</v>
      </c>
      <c r="G120" s="8">
        <v>0.5</v>
      </c>
    </row>
    <row r="121" spans="2:7">
      <c r="B121" s="2"/>
      <c r="C121" s="2" t="s">
        <v>12</v>
      </c>
      <c r="D121" s="8">
        <v>14.5</v>
      </c>
      <c r="E121" s="8">
        <v>19.5</v>
      </c>
      <c r="F121" s="8">
        <v>2.5</v>
      </c>
      <c r="G121" s="8">
        <v>1</v>
      </c>
    </row>
    <row r="123" spans="2:7">
      <c r="B123" s="1"/>
      <c r="C123" s="1"/>
      <c r="D123" s="1" t="s">
        <v>0</v>
      </c>
      <c r="E123" s="1"/>
      <c r="F123" s="1" t="s">
        <v>1</v>
      </c>
      <c r="G123" s="1"/>
    </row>
    <row r="124" spans="2:7">
      <c r="B124" s="1" t="s">
        <v>13</v>
      </c>
      <c r="C124" s="1"/>
      <c r="D124" s="1" t="s">
        <v>3</v>
      </c>
      <c r="E124" s="1" t="s">
        <v>4</v>
      </c>
      <c r="F124" s="1" t="s">
        <v>3</v>
      </c>
      <c r="G124" s="1" t="s">
        <v>4</v>
      </c>
    </row>
    <row r="125" spans="2:7">
      <c r="B125" s="7" t="s">
        <v>14</v>
      </c>
      <c r="C125" s="2" t="s">
        <v>64</v>
      </c>
      <c r="D125" s="8">
        <v>21</v>
      </c>
      <c r="E125" s="21">
        <v>43</v>
      </c>
      <c r="F125" s="8">
        <v>4</v>
      </c>
      <c r="G125" s="8">
        <v>0</v>
      </c>
    </row>
    <row r="126" spans="2:7">
      <c r="B126" s="2"/>
      <c r="C126" s="2" t="s">
        <v>70</v>
      </c>
      <c r="D126" s="21">
        <v>11</v>
      </c>
      <c r="E126" s="8">
        <v>0</v>
      </c>
      <c r="F126" s="8">
        <v>0</v>
      </c>
      <c r="G126" s="8">
        <v>0</v>
      </c>
    </row>
    <row r="127" spans="2:7">
      <c r="B127" s="2"/>
      <c r="C127" s="2" t="s">
        <v>66</v>
      </c>
      <c r="D127" s="8">
        <v>3</v>
      </c>
      <c r="E127" s="8">
        <v>8</v>
      </c>
      <c r="F127" s="8">
        <v>0</v>
      </c>
      <c r="G127" s="8">
        <v>0</v>
      </c>
    </row>
    <row r="128" spans="2:7">
      <c r="B128" s="2"/>
      <c r="C128" s="2" t="s">
        <v>71</v>
      </c>
      <c r="D128" s="8">
        <v>9</v>
      </c>
      <c r="E128" s="8">
        <v>1</v>
      </c>
      <c r="F128" s="8">
        <v>0</v>
      </c>
      <c r="G128" s="8">
        <v>0</v>
      </c>
    </row>
    <row r="129" spans="2:7">
      <c r="B129" s="2"/>
      <c r="C129" s="2" t="s">
        <v>72</v>
      </c>
      <c r="D129" s="8">
        <v>8</v>
      </c>
      <c r="E129" s="8">
        <v>2</v>
      </c>
      <c r="F129" s="8">
        <v>0</v>
      </c>
      <c r="G129" s="8">
        <v>0</v>
      </c>
    </row>
    <row r="130" spans="2:7">
      <c r="B130" s="2"/>
      <c r="C130" s="2" t="s">
        <v>73</v>
      </c>
      <c r="D130" s="8">
        <v>1</v>
      </c>
      <c r="E130" s="8">
        <v>1</v>
      </c>
      <c r="F130" s="8">
        <v>0</v>
      </c>
      <c r="G130" s="8">
        <v>0</v>
      </c>
    </row>
    <row r="131" spans="2:7">
      <c r="B131" s="2"/>
      <c r="C131" s="2" t="s">
        <v>12</v>
      </c>
      <c r="D131" s="8">
        <v>9</v>
      </c>
      <c r="E131" s="8">
        <v>4</v>
      </c>
      <c r="F131" s="8">
        <v>1</v>
      </c>
      <c r="G131" s="8">
        <v>0</v>
      </c>
    </row>
    <row r="133" spans="2:7">
      <c r="B133" s="1"/>
      <c r="C133" s="1"/>
      <c r="D133" s="1" t="s">
        <v>0</v>
      </c>
      <c r="E133" s="1"/>
      <c r="F133" s="1" t="s">
        <v>1</v>
      </c>
      <c r="G133" s="1"/>
    </row>
    <row r="134" spans="2:7">
      <c r="B134" s="1" t="s">
        <v>13</v>
      </c>
      <c r="C134" s="1"/>
      <c r="D134" s="1" t="s">
        <v>3</v>
      </c>
      <c r="E134" s="1" t="s">
        <v>4</v>
      </c>
      <c r="F134" s="1" t="s">
        <v>3</v>
      </c>
      <c r="G134" s="1" t="s">
        <v>4</v>
      </c>
    </row>
    <row r="135" spans="2:7">
      <c r="B135" s="7" t="s">
        <v>29</v>
      </c>
      <c r="C135" s="2" t="s">
        <v>64</v>
      </c>
      <c r="D135" s="8">
        <v>10.5</v>
      </c>
      <c r="E135" s="21">
        <v>14</v>
      </c>
      <c r="F135" s="8">
        <v>4</v>
      </c>
      <c r="G135" s="8">
        <v>3</v>
      </c>
    </row>
    <row r="136" spans="2:7">
      <c r="B136" s="2"/>
      <c r="C136" s="2" t="s">
        <v>70</v>
      </c>
      <c r="D136" s="21">
        <v>2.5</v>
      </c>
      <c r="E136" s="8">
        <v>2</v>
      </c>
      <c r="F136" s="8">
        <v>0.5</v>
      </c>
      <c r="G136" s="8">
        <v>0</v>
      </c>
    </row>
    <row r="137" spans="2:7">
      <c r="B137" s="2"/>
      <c r="C137" s="2" t="s">
        <v>66</v>
      </c>
      <c r="D137" s="8">
        <v>6</v>
      </c>
      <c r="E137" s="8">
        <v>8</v>
      </c>
      <c r="F137" s="8">
        <v>0.5</v>
      </c>
      <c r="G137" s="8">
        <v>1</v>
      </c>
    </row>
    <row r="138" spans="2:7">
      <c r="B138" s="2"/>
      <c r="C138" s="2" t="s">
        <v>71</v>
      </c>
      <c r="D138" s="8">
        <v>2.5</v>
      </c>
      <c r="E138" s="8">
        <v>0.5</v>
      </c>
      <c r="F138" s="8">
        <v>0</v>
      </c>
      <c r="G138" s="8">
        <v>0</v>
      </c>
    </row>
    <row r="139" spans="2:7">
      <c r="B139" s="2"/>
      <c r="C139" s="2" t="s">
        <v>72</v>
      </c>
      <c r="D139" s="8">
        <v>0.5</v>
      </c>
      <c r="E139" s="8">
        <v>0.5</v>
      </c>
      <c r="F139" s="8">
        <v>0</v>
      </c>
      <c r="G139" s="8">
        <v>0</v>
      </c>
    </row>
    <row r="140" spans="2:7">
      <c r="B140" s="2"/>
      <c r="C140" s="2" t="s">
        <v>73</v>
      </c>
      <c r="D140" s="8">
        <v>0.5</v>
      </c>
      <c r="E140" s="8">
        <v>0</v>
      </c>
      <c r="F140" s="8">
        <v>0.5</v>
      </c>
      <c r="G140" s="8">
        <v>0</v>
      </c>
    </row>
    <row r="141" spans="2:7">
      <c r="B141" s="2"/>
      <c r="C141" s="2" t="s">
        <v>12</v>
      </c>
      <c r="D141" s="8">
        <v>9</v>
      </c>
      <c r="E141" s="8">
        <v>13.5</v>
      </c>
      <c r="F141" s="8">
        <v>1</v>
      </c>
      <c r="G141" s="8">
        <v>1.5</v>
      </c>
    </row>
    <row r="143" spans="2:7">
      <c r="B143" s="1"/>
      <c r="C143" s="1"/>
      <c r="D143" s="1" t="s">
        <v>0</v>
      </c>
      <c r="E143" s="1"/>
      <c r="F143" s="1" t="s">
        <v>1</v>
      </c>
      <c r="G143" s="1"/>
    </row>
    <row r="144" spans="2:7">
      <c r="B144" s="1" t="s">
        <v>13</v>
      </c>
      <c r="C144" s="1"/>
      <c r="D144" s="1" t="s">
        <v>3</v>
      </c>
      <c r="E144" s="1" t="s">
        <v>4</v>
      </c>
      <c r="F144" s="1" t="s">
        <v>3</v>
      </c>
      <c r="G144" s="1" t="s">
        <v>4</v>
      </c>
    </row>
    <row r="145" spans="2:7">
      <c r="B145" s="9" t="s">
        <v>38</v>
      </c>
      <c r="C145" s="2" t="s">
        <v>64</v>
      </c>
      <c r="D145" s="8">
        <v>7</v>
      </c>
      <c r="E145" s="8">
        <v>7</v>
      </c>
      <c r="F145" s="8">
        <v>2.5</v>
      </c>
      <c r="G145" s="8">
        <v>4</v>
      </c>
    </row>
    <row r="146" spans="2:7">
      <c r="B146" s="2"/>
      <c r="C146" s="2" t="s">
        <v>70</v>
      </c>
      <c r="D146" s="8">
        <v>12</v>
      </c>
      <c r="E146" s="8">
        <v>4</v>
      </c>
      <c r="F146" s="8">
        <v>9.5</v>
      </c>
      <c r="G146" s="8">
        <v>1.5</v>
      </c>
    </row>
    <row r="147" spans="2:7">
      <c r="B147" s="2"/>
      <c r="C147" s="2" t="s">
        <v>66</v>
      </c>
      <c r="D147" s="8">
        <v>3.5</v>
      </c>
      <c r="E147" s="8">
        <v>2.5</v>
      </c>
      <c r="F147" s="8">
        <v>0</v>
      </c>
      <c r="G147" s="8">
        <v>0.5</v>
      </c>
    </row>
    <row r="148" spans="2:7">
      <c r="B148" s="2"/>
      <c r="C148" s="2" t="s">
        <v>71</v>
      </c>
      <c r="D148" s="8">
        <v>4</v>
      </c>
      <c r="E148" s="8">
        <v>3</v>
      </c>
      <c r="F148" s="8">
        <v>0.5</v>
      </c>
      <c r="G148" s="8">
        <v>0.5</v>
      </c>
    </row>
    <row r="149" spans="2:7">
      <c r="B149" s="2"/>
      <c r="C149" s="2" t="s">
        <v>72</v>
      </c>
      <c r="D149" s="8">
        <v>1.5</v>
      </c>
      <c r="E149" s="8">
        <v>0</v>
      </c>
      <c r="F149" s="8">
        <v>0.5</v>
      </c>
      <c r="G149" s="8">
        <v>1.5</v>
      </c>
    </row>
    <row r="150" spans="2:7">
      <c r="B150" s="2"/>
      <c r="C150" s="2" t="s">
        <v>73</v>
      </c>
      <c r="D150" s="8">
        <v>0.5</v>
      </c>
      <c r="E150" s="8">
        <v>0</v>
      </c>
      <c r="F150" s="8">
        <v>0</v>
      </c>
      <c r="G150" s="8">
        <v>0</v>
      </c>
    </row>
    <row r="151" spans="2:7">
      <c r="B151" s="2"/>
      <c r="C151" s="2" t="s">
        <v>12</v>
      </c>
      <c r="D151" s="8">
        <v>15</v>
      </c>
      <c r="E151" s="8">
        <v>20.5</v>
      </c>
      <c r="F151" s="8">
        <v>4</v>
      </c>
      <c r="G151" s="8">
        <v>4</v>
      </c>
    </row>
    <row r="153" spans="2:7">
      <c r="B153" s="1"/>
      <c r="C153" s="1"/>
      <c r="D153" s="1" t="s">
        <v>0</v>
      </c>
      <c r="E153" s="1"/>
      <c r="F153" s="1" t="s">
        <v>1</v>
      </c>
      <c r="G153" s="1"/>
    </row>
    <row r="154" spans="2:7">
      <c r="B154" s="1" t="s">
        <v>13</v>
      </c>
      <c r="C154" s="1"/>
      <c r="D154" s="1" t="s">
        <v>3</v>
      </c>
      <c r="E154" s="1" t="s">
        <v>4</v>
      </c>
      <c r="F154" s="1" t="s">
        <v>3</v>
      </c>
      <c r="G154" s="1" t="s">
        <v>4</v>
      </c>
    </row>
    <row r="155" spans="2:7">
      <c r="B155" s="33" t="s">
        <v>39</v>
      </c>
      <c r="C155" s="2" t="s">
        <v>64</v>
      </c>
      <c r="D155" s="8">
        <v>22.333333333333336</v>
      </c>
      <c r="E155" s="8">
        <v>12.333333333333334</v>
      </c>
      <c r="F155" s="8">
        <v>15.333333333333332</v>
      </c>
      <c r="G155" s="8">
        <v>7.3333333333333339</v>
      </c>
    </row>
    <row r="156" spans="2:7">
      <c r="B156" s="2"/>
      <c r="C156" s="2" t="s">
        <v>70</v>
      </c>
      <c r="D156" s="8">
        <v>8</v>
      </c>
      <c r="E156" s="8">
        <v>0.33333333333333348</v>
      </c>
      <c r="F156" s="8">
        <v>4.6666666666666679</v>
      </c>
      <c r="G156" s="8">
        <v>0</v>
      </c>
    </row>
    <row r="157" spans="2:7">
      <c r="B157" s="2"/>
      <c r="C157" s="2" t="s">
        <v>66</v>
      </c>
      <c r="D157" s="8">
        <v>2.333333333333333</v>
      </c>
      <c r="E157" s="8">
        <v>2</v>
      </c>
      <c r="F157" s="8">
        <v>0.66666666666666663</v>
      </c>
      <c r="G157" s="8">
        <v>0.33333333333333331</v>
      </c>
    </row>
    <row r="158" spans="2:7">
      <c r="B158" s="2"/>
      <c r="C158" s="2" t="s">
        <v>71</v>
      </c>
      <c r="D158" s="8">
        <v>1.666666666666667</v>
      </c>
      <c r="E158" s="8">
        <v>2</v>
      </c>
      <c r="F158" s="8">
        <v>0.66666666666666663</v>
      </c>
      <c r="G158" s="8">
        <v>0</v>
      </c>
    </row>
    <row r="159" spans="2:7">
      <c r="B159" s="2"/>
      <c r="C159" s="2" t="s">
        <v>72</v>
      </c>
      <c r="D159" s="8">
        <v>4</v>
      </c>
      <c r="E159" s="8">
        <v>0.66666666666666663</v>
      </c>
      <c r="F159" s="8">
        <v>1.666666666666667</v>
      </c>
      <c r="G159" s="8">
        <v>0</v>
      </c>
    </row>
    <row r="160" spans="2:7">
      <c r="B160" s="2"/>
      <c r="C160" s="2" t="s">
        <v>73</v>
      </c>
      <c r="D160" s="8">
        <v>3</v>
      </c>
      <c r="E160" s="8">
        <v>0</v>
      </c>
      <c r="F160" s="8">
        <v>0.66666666666666663</v>
      </c>
      <c r="G160" s="8">
        <v>0</v>
      </c>
    </row>
    <row r="161" spans="2:7">
      <c r="B161" s="2"/>
      <c r="C161" s="2" t="s">
        <v>12</v>
      </c>
      <c r="D161" s="8">
        <v>12</v>
      </c>
      <c r="E161" s="8">
        <v>14.333333333333332</v>
      </c>
      <c r="F161" s="8">
        <v>1.3333333333333335</v>
      </c>
      <c r="G161" s="8">
        <v>2.333333333333333</v>
      </c>
    </row>
    <row r="163" spans="2:7">
      <c r="B163" s="1"/>
      <c r="C163" s="1"/>
      <c r="D163" s="1" t="s">
        <v>0</v>
      </c>
      <c r="E163" s="1"/>
      <c r="F163" s="1" t="s">
        <v>1</v>
      </c>
      <c r="G163" s="1"/>
    </row>
    <row r="164" spans="2:7">
      <c r="B164" s="1" t="s">
        <v>13</v>
      </c>
      <c r="C164" s="1"/>
      <c r="D164" s="1" t="s">
        <v>3</v>
      </c>
      <c r="E164" s="1" t="s">
        <v>4</v>
      </c>
      <c r="F164" s="1" t="s">
        <v>3</v>
      </c>
      <c r="G164" s="1" t="s">
        <v>4</v>
      </c>
    </row>
    <row r="165" spans="2:7">
      <c r="B165" s="33" t="s">
        <v>40</v>
      </c>
      <c r="C165" s="2" t="s">
        <v>64</v>
      </c>
      <c r="D165" s="8">
        <v>26</v>
      </c>
      <c r="E165" s="8">
        <v>15.333333333333332</v>
      </c>
      <c r="F165" s="8">
        <v>9.3333333333333339</v>
      </c>
      <c r="G165" s="8">
        <v>5.333333333333333</v>
      </c>
    </row>
    <row r="166" spans="2:7">
      <c r="B166" s="2"/>
      <c r="C166" s="2" t="s">
        <v>70</v>
      </c>
      <c r="D166" s="8">
        <v>5.9999999999999991</v>
      </c>
      <c r="E166" s="8">
        <v>1.6666666666666661</v>
      </c>
      <c r="F166" s="8">
        <v>1.6666666666666665</v>
      </c>
      <c r="G166" s="8">
        <v>0.33333333333333337</v>
      </c>
    </row>
    <row r="167" spans="2:7">
      <c r="B167" s="2"/>
      <c r="C167" s="2" t="s">
        <v>66</v>
      </c>
      <c r="D167" s="8">
        <v>4</v>
      </c>
      <c r="E167" s="8">
        <v>2.3333333333333335</v>
      </c>
      <c r="F167" s="8">
        <v>1</v>
      </c>
      <c r="G167" s="8">
        <v>0</v>
      </c>
    </row>
    <row r="168" spans="2:7">
      <c r="B168" s="2"/>
      <c r="C168" s="2" t="s">
        <v>71</v>
      </c>
      <c r="D168" s="8">
        <v>2.333333333333333</v>
      </c>
      <c r="E168" s="8">
        <v>1.3333333333333335</v>
      </c>
      <c r="F168" s="8">
        <v>0.33333333333333331</v>
      </c>
      <c r="G168" s="8">
        <v>0</v>
      </c>
    </row>
    <row r="169" spans="2:7">
      <c r="B169" s="2"/>
      <c r="C169" s="2" t="s">
        <v>72</v>
      </c>
      <c r="D169" s="8">
        <v>7</v>
      </c>
      <c r="E169" s="8">
        <v>1.666666666666667</v>
      </c>
      <c r="F169" s="8">
        <v>1.6666666666666667</v>
      </c>
      <c r="G169" s="8">
        <v>0.33333333333333331</v>
      </c>
    </row>
    <row r="170" spans="2:7">
      <c r="B170" s="2"/>
      <c r="C170" s="2" t="s">
        <v>73</v>
      </c>
      <c r="D170" s="8">
        <v>2</v>
      </c>
      <c r="E170" s="8">
        <v>0.66666666666666663</v>
      </c>
      <c r="F170" s="8">
        <v>0</v>
      </c>
      <c r="G170" s="8">
        <v>0.33333333333333331</v>
      </c>
    </row>
    <row r="171" spans="2:7">
      <c r="B171" s="2"/>
      <c r="C171" s="2" t="s">
        <v>12</v>
      </c>
      <c r="D171" s="8">
        <v>11</v>
      </c>
      <c r="E171" s="8">
        <v>15.999999999999998</v>
      </c>
      <c r="F171" s="8">
        <v>2</v>
      </c>
      <c r="G171" s="8">
        <v>1.3333333333333335</v>
      </c>
    </row>
    <row r="173" spans="2:7">
      <c r="B173" s="1"/>
      <c r="C173" s="1"/>
      <c r="D173" s="1" t="s">
        <v>0</v>
      </c>
      <c r="E173" s="1"/>
      <c r="F173" s="1" t="s">
        <v>1</v>
      </c>
      <c r="G173" s="1"/>
    </row>
    <row r="174" spans="2:7">
      <c r="B174" s="1" t="s">
        <v>18</v>
      </c>
      <c r="C174" s="1"/>
      <c r="D174" s="1" t="s">
        <v>3</v>
      </c>
      <c r="E174" s="1" t="s">
        <v>4</v>
      </c>
      <c r="F174" s="1" t="s">
        <v>3</v>
      </c>
      <c r="G174" s="1" t="s">
        <v>4</v>
      </c>
    </row>
    <row r="175" spans="2:7">
      <c r="B175" s="33" t="s">
        <v>19</v>
      </c>
      <c r="C175" s="2" t="s">
        <v>64</v>
      </c>
      <c r="D175" s="8">
        <v>11</v>
      </c>
      <c r="E175" s="8">
        <v>7.5</v>
      </c>
      <c r="F175" s="8">
        <v>3</v>
      </c>
      <c r="G175" s="8">
        <v>3</v>
      </c>
    </row>
    <row r="176" spans="2:7">
      <c r="B176" s="2"/>
      <c r="C176" s="2" t="s">
        <v>70</v>
      </c>
      <c r="D176" s="8">
        <v>10.5</v>
      </c>
      <c r="E176" s="8">
        <v>5.5</v>
      </c>
      <c r="F176" s="8">
        <v>1.5</v>
      </c>
      <c r="G176" s="8">
        <v>1</v>
      </c>
    </row>
    <row r="177" spans="2:7">
      <c r="B177" s="2"/>
      <c r="C177" s="2" t="s">
        <v>66</v>
      </c>
      <c r="D177" s="8">
        <v>5.5</v>
      </c>
      <c r="E177" s="8">
        <v>4.5</v>
      </c>
      <c r="F177" s="8">
        <v>1</v>
      </c>
      <c r="G177" s="8">
        <v>1</v>
      </c>
    </row>
    <row r="178" spans="2:7">
      <c r="B178" s="2"/>
      <c r="C178" s="2" t="s">
        <v>71</v>
      </c>
      <c r="D178" s="8">
        <v>7</v>
      </c>
      <c r="E178" s="8">
        <v>1</v>
      </c>
      <c r="F178" s="8">
        <v>0</v>
      </c>
      <c r="G178" s="8">
        <v>0</v>
      </c>
    </row>
    <row r="179" spans="2:7">
      <c r="B179" s="2"/>
      <c r="C179" s="2" t="s">
        <v>72</v>
      </c>
      <c r="D179" s="8">
        <v>3</v>
      </c>
      <c r="E179" s="8">
        <v>0.5</v>
      </c>
      <c r="F179" s="8">
        <v>0</v>
      </c>
      <c r="G179" s="8">
        <v>0</v>
      </c>
    </row>
    <row r="180" spans="2:7">
      <c r="B180" s="2"/>
      <c r="C180" s="2" t="s">
        <v>73</v>
      </c>
      <c r="D180" s="8">
        <v>2</v>
      </c>
      <c r="E180" s="8">
        <v>1</v>
      </c>
      <c r="F180" s="8">
        <v>0</v>
      </c>
      <c r="G180" s="8">
        <v>0</v>
      </c>
    </row>
    <row r="181" spans="2:7">
      <c r="B181" s="2"/>
      <c r="C181" s="2" t="s">
        <v>12</v>
      </c>
      <c r="D181" s="8">
        <v>13.5</v>
      </c>
      <c r="E181" s="8">
        <v>20</v>
      </c>
      <c r="F181" s="8">
        <v>4</v>
      </c>
      <c r="G181" s="8">
        <v>3.5</v>
      </c>
    </row>
    <row r="183" spans="2:7">
      <c r="B183" s="1"/>
      <c r="C183" s="1"/>
      <c r="D183" s="1" t="s">
        <v>0</v>
      </c>
      <c r="E183" s="1"/>
      <c r="F183" s="1" t="s">
        <v>1</v>
      </c>
      <c r="G183" s="1"/>
    </row>
    <row r="184" spans="2:7">
      <c r="B184" s="1" t="s">
        <v>18</v>
      </c>
      <c r="C184" s="1"/>
      <c r="D184" s="1" t="s">
        <v>3</v>
      </c>
      <c r="E184" s="1" t="s">
        <v>4</v>
      </c>
      <c r="F184" s="1" t="s">
        <v>3</v>
      </c>
      <c r="G184" s="1" t="s">
        <v>4</v>
      </c>
    </row>
    <row r="185" spans="2:7">
      <c r="B185" s="33" t="s">
        <v>20</v>
      </c>
      <c r="C185" s="2" t="s">
        <v>64</v>
      </c>
      <c r="D185" s="8">
        <v>23</v>
      </c>
      <c r="E185" s="8">
        <v>11</v>
      </c>
      <c r="F185" s="8">
        <v>11</v>
      </c>
      <c r="G185" s="8">
        <v>5</v>
      </c>
    </row>
    <row r="186" spans="2:7">
      <c r="B186" s="2"/>
      <c r="C186" s="2" t="s">
        <v>70</v>
      </c>
      <c r="D186" s="8">
        <v>10</v>
      </c>
      <c r="E186" s="8">
        <v>2</v>
      </c>
      <c r="F186" s="8">
        <v>0</v>
      </c>
      <c r="G186" s="8">
        <v>0</v>
      </c>
    </row>
    <row r="187" spans="2:7">
      <c r="B187" s="2"/>
      <c r="C187" s="2" t="s">
        <v>66</v>
      </c>
      <c r="D187" s="8">
        <v>11</v>
      </c>
      <c r="E187" s="8">
        <v>5</v>
      </c>
      <c r="F187" s="8">
        <v>2</v>
      </c>
      <c r="G187" s="8">
        <v>0</v>
      </c>
    </row>
    <row r="188" spans="2:7">
      <c r="B188" s="2"/>
      <c r="C188" s="2" t="s">
        <v>71</v>
      </c>
      <c r="D188" s="8">
        <v>6</v>
      </c>
      <c r="E188" s="8">
        <v>3</v>
      </c>
      <c r="F188" s="8">
        <v>1</v>
      </c>
      <c r="G188" s="8">
        <v>0</v>
      </c>
    </row>
    <row r="189" spans="2:7">
      <c r="B189" s="2"/>
      <c r="C189" s="2" t="s">
        <v>72</v>
      </c>
      <c r="D189" s="8">
        <v>7</v>
      </c>
      <c r="E189" s="8">
        <v>1</v>
      </c>
      <c r="F189" s="8">
        <v>7</v>
      </c>
      <c r="G189" s="8">
        <v>1</v>
      </c>
    </row>
    <row r="190" spans="2:7">
      <c r="B190" s="2"/>
      <c r="C190" s="2" t="s">
        <v>73</v>
      </c>
      <c r="D190" s="8">
        <v>5</v>
      </c>
      <c r="E190" s="8">
        <v>1</v>
      </c>
      <c r="F190" s="8">
        <v>0</v>
      </c>
      <c r="G190" s="8">
        <v>0</v>
      </c>
    </row>
    <row r="191" spans="2:7">
      <c r="B191" s="2"/>
      <c r="C191" s="2" t="s">
        <v>12</v>
      </c>
      <c r="D191" s="8">
        <v>10</v>
      </c>
      <c r="E191" s="8">
        <v>19</v>
      </c>
      <c r="F191" s="8">
        <v>0</v>
      </c>
      <c r="G191" s="8">
        <v>4</v>
      </c>
    </row>
    <row r="193" spans="2:7">
      <c r="B193" s="1"/>
      <c r="C193" s="1"/>
      <c r="D193" s="1" t="s">
        <v>0</v>
      </c>
      <c r="E193" s="1"/>
      <c r="F193" s="1" t="s">
        <v>1</v>
      </c>
      <c r="G193" s="1"/>
    </row>
    <row r="194" spans="2:7">
      <c r="B194" s="1" t="s">
        <v>18</v>
      </c>
      <c r="C194" s="1"/>
      <c r="D194" s="1" t="s">
        <v>3</v>
      </c>
      <c r="E194" s="1" t="s">
        <v>4</v>
      </c>
      <c r="F194" s="1" t="s">
        <v>3</v>
      </c>
      <c r="G194" s="1" t="s">
        <v>4</v>
      </c>
    </row>
    <row r="195" spans="2:7">
      <c r="B195" s="33" t="s">
        <v>24</v>
      </c>
      <c r="C195" s="2" t="s">
        <v>64</v>
      </c>
      <c r="D195" s="8">
        <v>29</v>
      </c>
      <c r="E195" s="8">
        <v>17</v>
      </c>
      <c r="F195" s="8">
        <v>16</v>
      </c>
      <c r="G195" s="8">
        <v>12</v>
      </c>
    </row>
    <row r="196" spans="2:7">
      <c r="B196" s="2"/>
      <c r="C196" s="2" t="s">
        <v>70</v>
      </c>
      <c r="D196" s="8">
        <v>2.5</v>
      </c>
      <c r="E196" s="8">
        <v>0.5</v>
      </c>
      <c r="F196" s="8">
        <v>0</v>
      </c>
      <c r="G196" s="8">
        <v>0.5</v>
      </c>
    </row>
    <row r="197" spans="2:7">
      <c r="B197" s="2"/>
      <c r="C197" s="2" t="s">
        <v>66</v>
      </c>
      <c r="D197" s="8">
        <v>5.5</v>
      </c>
      <c r="E197" s="8">
        <v>6</v>
      </c>
      <c r="F197" s="8">
        <v>1.5</v>
      </c>
      <c r="G197" s="8">
        <v>1</v>
      </c>
    </row>
    <row r="198" spans="2:7">
      <c r="B198" s="2"/>
      <c r="C198" s="2" t="s">
        <v>71</v>
      </c>
      <c r="D198" s="8">
        <v>1</v>
      </c>
      <c r="E198" s="8">
        <v>0</v>
      </c>
      <c r="F198" s="8">
        <v>0</v>
      </c>
      <c r="G198" s="8">
        <v>0.5</v>
      </c>
    </row>
    <row r="199" spans="2:7">
      <c r="B199" s="2"/>
      <c r="C199" s="2" t="s">
        <v>72</v>
      </c>
      <c r="D199" s="8">
        <v>0.5</v>
      </c>
      <c r="E199" s="8">
        <v>0</v>
      </c>
      <c r="F199" s="8">
        <v>0</v>
      </c>
      <c r="G199" s="8">
        <v>0</v>
      </c>
    </row>
    <row r="200" spans="2:7">
      <c r="B200" s="2"/>
      <c r="C200" s="2" t="s">
        <v>73</v>
      </c>
      <c r="D200" s="8">
        <v>1</v>
      </c>
      <c r="E200" s="8">
        <v>0</v>
      </c>
      <c r="F200" s="8">
        <v>0</v>
      </c>
      <c r="G200" s="8">
        <v>0.5</v>
      </c>
    </row>
    <row r="201" spans="2:7">
      <c r="B201" s="2"/>
      <c r="C201" s="2" t="s">
        <v>12</v>
      </c>
      <c r="D201" s="8">
        <v>6.5</v>
      </c>
      <c r="E201" s="8">
        <v>14.5</v>
      </c>
      <c r="F201" s="8">
        <v>1</v>
      </c>
      <c r="G201" s="8">
        <v>1.5</v>
      </c>
    </row>
    <row r="203" spans="2:7">
      <c r="B203" s="1"/>
      <c r="C203" s="1"/>
      <c r="D203" s="1" t="s">
        <v>0</v>
      </c>
      <c r="E203" s="1"/>
      <c r="F203" s="1" t="s">
        <v>1</v>
      </c>
      <c r="G203" s="1"/>
    </row>
    <row r="204" spans="2:7">
      <c r="B204" s="1" t="s">
        <v>18</v>
      </c>
      <c r="C204" s="1"/>
      <c r="D204" s="1" t="s">
        <v>3</v>
      </c>
      <c r="E204" s="1" t="s">
        <v>4</v>
      </c>
      <c r="F204" s="1" t="s">
        <v>3</v>
      </c>
      <c r="G204" s="1" t="s">
        <v>4</v>
      </c>
    </row>
    <row r="205" spans="2:7">
      <c r="B205" s="33" t="s">
        <v>34</v>
      </c>
      <c r="C205" s="2" t="s">
        <v>64</v>
      </c>
      <c r="D205" s="8">
        <v>23</v>
      </c>
      <c r="E205" s="8">
        <v>8.5</v>
      </c>
      <c r="F205" s="8">
        <v>14</v>
      </c>
      <c r="G205" s="8">
        <v>9</v>
      </c>
    </row>
    <row r="206" spans="2:7">
      <c r="B206" s="2"/>
      <c r="C206" s="2" t="s">
        <v>70</v>
      </c>
      <c r="D206" s="8">
        <v>7.5</v>
      </c>
      <c r="E206" s="8">
        <v>1.5</v>
      </c>
      <c r="F206" s="8">
        <v>2</v>
      </c>
      <c r="G206" s="8">
        <v>0.5</v>
      </c>
    </row>
    <row r="207" spans="2:7">
      <c r="B207" s="2"/>
      <c r="C207" s="2" t="s">
        <v>66</v>
      </c>
      <c r="D207" s="8">
        <v>5.5</v>
      </c>
      <c r="E207" s="8">
        <v>2</v>
      </c>
      <c r="F207" s="8">
        <v>0</v>
      </c>
      <c r="G207" s="8">
        <v>0</v>
      </c>
    </row>
    <row r="208" spans="2:7">
      <c r="B208" s="2"/>
      <c r="C208" s="2" t="s">
        <v>71</v>
      </c>
      <c r="D208" s="8">
        <v>0</v>
      </c>
      <c r="E208" s="8">
        <v>0</v>
      </c>
      <c r="F208" s="8">
        <v>0</v>
      </c>
      <c r="G208" s="8">
        <v>0</v>
      </c>
    </row>
    <row r="209" spans="2:7">
      <c r="B209" s="2"/>
      <c r="C209" s="2" t="s">
        <v>72</v>
      </c>
      <c r="D209" s="8">
        <v>4</v>
      </c>
      <c r="E209" s="8">
        <v>1.5</v>
      </c>
      <c r="F209" s="8">
        <v>0.5</v>
      </c>
      <c r="G209" s="8">
        <v>0</v>
      </c>
    </row>
    <row r="210" spans="2:7">
      <c r="B210" s="2"/>
      <c r="C210" s="2" t="s">
        <v>73</v>
      </c>
      <c r="D210" s="8">
        <v>1.5</v>
      </c>
      <c r="E210" s="8">
        <v>0</v>
      </c>
      <c r="F210" s="8">
        <v>0</v>
      </c>
      <c r="G210" s="8">
        <v>0</v>
      </c>
    </row>
    <row r="211" spans="2:7">
      <c r="B211" s="2"/>
      <c r="C211" s="2" t="s">
        <v>12</v>
      </c>
      <c r="D211" s="8">
        <v>12</v>
      </c>
      <c r="E211" s="8">
        <v>13.5</v>
      </c>
      <c r="F211" s="8">
        <v>1</v>
      </c>
      <c r="G211" s="8">
        <v>0.5</v>
      </c>
    </row>
    <row r="213" spans="2:7">
      <c r="B213" s="1"/>
      <c r="C213" s="1"/>
      <c r="D213" s="1" t="s">
        <v>0</v>
      </c>
      <c r="E213" s="1"/>
      <c r="F213" s="1" t="s">
        <v>1</v>
      </c>
      <c r="G213" s="1"/>
    </row>
    <row r="214" spans="2:7">
      <c r="B214" s="1" t="s">
        <v>18</v>
      </c>
      <c r="C214" s="1"/>
      <c r="D214" s="1" t="s">
        <v>3</v>
      </c>
      <c r="E214" s="1" t="s">
        <v>4</v>
      </c>
      <c r="F214" s="1" t="s">
        <v>3</v>
      </c>
      <c r="G214" s="1" t="s">
        <v>4</v>
      </c>
    </row>
    <row r="215" spans="2:7">
      <c r="B215" s="9" t="s">
        <v>35</v>
      </c>
      <c r="C215" s="2" t="s">
        <v>64</v>
      </c>
      <c r="D215" s="8">
        <v>8.3333333333333321</v>
      </c>
      <c r="E215" s="8">
        <v>8.3333333333333339</v>
      </c>
      <c r="F215" s="8">
        <v>8</v>
      </c>
      <c r="G215" s="8">
        <v>3</v>
      </c>
    </row>
    <row r="216" spans="2:7">
      <c r="B216" s="2"/>
      <c r="C216" s="2" t="s">
        <v>70</v>
      </c>
      <c r="D216" s="8">
        <v>7.333333333333333</v>
      </c>
      <c r="E216" s="8">
        <v>1.666666666666667</v>
      </c>
      <c r="F216" s="8">
        <v>3</v>
      </c>
      <c r="G216" s="8">
        <v>0.66666666666666663</v>
      </c>
    </row>
    <row r="217" spans="2:7">
      <c r="B217" s="2"/>
      <c r="C217" s="2" t="s">
        <v>66</v>
      </c>
      <c r="D217" s="8">
        <v>3.6666666666666665</v>
      </c>
      <c r="E217" s="8">
        <v>3.6666666666666665</v>
      </c>
      <c r="F217" s="8">
        <v>0</v>
      </c>
      <c r="G217" s="8">
        <v>0.33333333333333331</v>
      </c>
    </row>
    <row r="218" spans="2:7">
      <c r="B218" s="2"/>
      <c r="C218" s="2" t="s">
        <v>71</v>
      </c>
      <c r="D218" s="8">
        <v>3.6666666666666665</v>
      </c>
      <c r="E218" s="8">
        <v>0.66666666666666663</v>
      </c>
      <c r="F218" s="8">
        <v>0</v>
      </c>
      <c r="G218" s="8">
        <v>0</v>
      </c>
    </row>
    <row r="219" spans="2:7">
      <c r="B219" s="2"/>
      <c r="C219" s="2" t="s">
        <v>72</v>
      </c>
      <c r="D219" s="8">
        <v>0.33333333333333331</v>
      </c>
      <c r="E219" s="8">
        <v>0</v>
      </c>
      <c r="F219" s="8">
        <v>0</v>
      </c>
      <c r="G219" s="8">
        <v>0</v>
      </c>
    </row>
    <row r="220" spans="2:7">
      <c r="B220" s="2"/>
      <c r="C220" s="2" t="s">
        <v>73</v>
      </c>
      <c r="D220" s="8">
        <v>0.33333333333333331</v>
      </c>
      <c r="E220" s="8">
        <v>0</v>
      </c>
      <c r="F220" s="8">
        <v>0.33333333333333331</v>
      </c>
      <c r="G220" s="8">
        <v>0</v>
      </c>
    </row>
    <row r="221" spans="2:7">
      <c r="B221" s="2"/>
      <c r="C221" s="2" t="s">
        <v>12</v>
      </c>
      <c r="D221" s="8">
        <v>12.000000000000002</v>
      </c>
      <c r="E221" s="8">
        <v>15.333333333333334</v>
      </c>
      <c r="F221" s="8">
        <v>2.6666666666666665</v>
      </c>
      <c r="G221" s="8">
        <v>2.333333333333333</v>
      </c>
    </row>
    <row r="223" spans="2:7">
      <c r="B223" s="1"/>
      <c r="C223" s="1"/>
      <c r="D223" s="1" t="s">
        <v>0</v>
      </c>
      <c r="E223" s="1"/>
      <c r="F223" s="1" t="s">
        <v>1</v>
      </c>
      <c r="G223" s="1"/>
    </row>
    <row r="224" spans="2:7">
      <c r="B224" s="1" t="s">
        <v>18</v>
      </c>
      <c r="C224" s="1"/>
      <c r="D224" s="1" t="s">
        <v>3</v>
      </c>
      <c r="E224" s="1" t="s">
        <v>4</v>
      </c>
      <c r="F224" s="1" t="s">
        <v>3</v>
      </c>
      <c r="G224" s="1" t="s">
        <v>4</v>
      </c>
    </row>
    <row r="225" spans="2:7">
      <c r="B225" s="9" t="s">
        <v>42</v>
      </c>
      <c r="C225" s="2" t="s">
        <v>64</v>
      </c>
      <c r="D225" s="8">
        <v>25</v>
      </c>
      <c r="E225" s="8">
        <v>31</v>
      </c>
      <c r="F225" s="8">
        <v>12.5</v>
      </c>
      <c r="G225" s="8">
        <v>16.5</v>
      </c>
    </row>
    <row r="226" spans="2:7">
      <c r="B226" s="2"/>
      <c r="C226" s="2" t="s">
        <v>70</v>
      </c>
      <c r="D226" s="8">
        <v>12</v>
      </c>
      <c r="E226" s="8">
        <v>6</v>
      </c>
      <c r="F226" s="8">
        <v>2.5</v>
      </c>
      <c r="G226" s="8">
        <v>2</v>
      </c>
    </row>
    <row r="227" spans="2:7">
      <c r="B227" s="2"/>
      <c r="C227" s="2" t="s">
        <v>66</v>
      </c>
      <c r="D227" s="8">
        <v>3.5</v>
      </c>
      <c r="E227" s="8">
        <v>3</v>
      </c>
      <c r="F227" s="8">
        <v>0.5</v>
      </c>
      <c r="G227" s="8">
        <v>0</v>
      </c>
    </row>
    <row r="228" spans="2:7">
      <c r="B228" s="2"/>
      <c r="C228" s="2" t="s">
        <v>71</v>
      </c>
      <c r="D228" s="8">
        <v>4</v>
      </c>
      <c r="E228" s="8">
        <v>3.5</v>
      </c>
      <c r="F228" s="8">
        <v>0</v>
      </c>
      <c r="G228" s="8">
        <v>0</v>
      </c>
    </row>
    <row r="229" spans="2:7">
      <c r="B229" s="2"/>
      <c r="C229" s="2" t="s">
        <v>72</v>
      </c>
      <c r="D229" s="8">
        <v>4.5</v>
      </c>
      <c r="E229" s="8">
        <v>0.5</v>
      </c>
      <c r="F229" s="8">
        <v>0.5</v>
      </c>
      <c r="G229" s="8">
        <v>0.5</v>
      </c>
    </row>
    <row r="230" spans="2:7">
      <c r="B230" s="2"/>
      <c r="C230" s="2" t="s">
        <v>73</v>
      </c>
      <c r="D230" s="8">
        <v>1</v>
      </c>
      <c r="E230" s="8">
        <v>0.5</v>
      </c>
      <c r="F230" s="8">
        <v>0</v>
      </c>
      <c r="G230" s="8">
        <v>0</v>
      </c>
    </row>
    <row r="231" spans="2:7">
      <c r="B231" s="2"/>
      <c r="C231" s="2" t="s">
        <v>12</v>
      </c>
      <c r="D231" s="8">
        <v>12.5</v>
      </c>
      <c r="E231" s="8">
        <v>22</v>
      </c>
      <c r="F231" s="8">
        <v>2</v>
      </c>
      <c r="G231" s="8">
        <v>1.5</v>
      </c>
    </row>
    <row r="233" spans="2:7">
      <c r="B233" s="1"/>
      <c r="C233" s="1"/>
      <c r="D233" s="1" t="s">
        <v>0</v>
      </c>
      <c r="E233" s="1"/>
      <c r="F233" s="1" t="s">
        <v>1</v>
      </c>
      <c r="G233" s="1"/>
    </row>
    <row r="234" spans="2:7">
      <c r="B234" s="1" t="s">
        <v>27</v>
      </c>
      <c r="C234" s="1"/>
      <c r="D234" s="1" t="s">
        <v>3</v>
      </c>
      <c r="E234" s="1" t="s">
        <v>4</v>
      </c>
      <c r="F234" s="1" t="s">
        <v>3</v>
      </c>
      <c r="G234" s="1" t="s">
        <v>4</v>
      </c>
    </row>
    <row r="235" spans="2:7">
      <c r="B235" s="7" t="s">
        <v>28</v>
      </c>
      <c r="C235" s="2" t="s">
        <v>64</v>
      </c>
      <c r="D235" s="8">
        <v>2.6666666666666665</v>
      </c>
      <c r="E235" s="21">
        <v>5.666666666666667</v>
      </c>
      <c r="F235" s="8">
        <v>0.66666666666666663</v>
      </c>
      <c r="G235" s="8">
        <v>6.333333333333333</v>
      </c>
    </row>
    <row r="236" spans="2:7">
      <c r="B236" s="2"/>
      <c r="C236" s="2" t="s">
        <v>76</v>
      </c>
      <c r="D236" s="21">
        <v>4.3333333333333348</v>
      </c>
      <c r="E236" s="8">
        <v>2</v>
      </c>
      <c r="F236" s="8">
        <v>2.3333333333333335</v>
      </c>
      <c r="G236" s="8">
        <v>0.33333333333333331</v>
      </c>
    </row>
    <row r="237" spans="2:7">
      <c r="B237" s="2"/>
      <c r="C237" s="2" t="s">
        <v>66</v>
      </c>
      <c r="D237" s="8">
        <v>0.33333333333333337</v>
      </c>
      <c r="E237" s="8">
        <v>6</v>
      </c>
      <c r="F237" s="8">
        <v>0</v>
      </c>
      <c r="G237" s="8">
        <v>0.66666666666666674</v>
      </c>
    </row>
    <row r="238" spans="2:7">
      <c r="B238" s="2"/>
      <c r="C238" s="2" t="s">
        <v>77</v>
      </c>
      <c r="D238" s="8">
        <v>4.333333333333333</v>
      </c>
      <c r="E238" s="8">
        <v>1</v>
      </c>
      <c r="F238" s="8">
        <v>0</v>
      </c>
      <c r="G238" s="8">
        <v>0</v>
      </c>
    </row>
    <row r="239" spans="2:7">
      <c r="B239" s="2"/>
      <c r="C239" s="2" t="s">
        <v>78</v>
      </c>
      <c r="D239" s="8">
        <v>0</v>
      </c>
      <c r="E239" s="8">
        <v>0</v>
      </c>
      <c r="F239" s="8">
        <v>0</v>
      </c>
      <c r="G239" s="8">
        <v>0</v>
      </c>
    </row>
    <row r="240" spans="2:7">
      <c r="B240" s="2"/>
      <c r="C240" s="2" t="s">
        <v>79</v>
      </c>
      <c r="D240" s="8">
        <v>0.66666666666666663</v>
      </c>
      <c r="E240" s="8">
        <v>0.33333333333333331</v>
      </c>
      <c r="F240" s="8">
        <v>0</v>
      </c>
      <c r="G240" s="8">
        <v>0.33333333333333331</v>
      </c>
    </row>
    <row r="241" spans="2:7">
      <c r="B241" s="2"/>
      <c r="C241" s="2" t="s">
        <v>12</v>
      </c>
      <c r="D241" s="8">
        <v>10.666666666666666</v>
      </c>
      <c r="E241" s="8">
        <v>16.666666666666668</v>
      </c>
      <c r="F241" s="8">
        <v>3.3333333333333335</v>
      </c>
      <c r="G241" s="8">
        <v>3</v>
      </c>
    </row>
    <row r="243" spans="2:7">
      <c r="B243" s="1"/>
      <c r="C243" s="1"/>
      <c r="D243" s="1" t="s">
        <v>0</v>
      </c>
      <c r="E243" s="1"/>
      <c r="F243" s="1" t="s">
        <v>1</v>
      </c>
      <c r="G243" s="1"/>
    </row>
    <row r="244" spans="2:7">
      <c r="B244" s="1" t="s">
        <v>27</v>
      </c>
      <c r="C244" s="1"/>
      <c r="D244" s="1" t="s">
        <v>3</v>
      </c>
      <c r="E244" s="1" t="s">
        <v>4</v>
      </c>
      <c r="F244" s="1" t="s">
        <v>3</v>
      </c>
      <c r="G244" s="1" t="s">
        <v>4</v>
      </c>
    </row>
    <row r="245" spans="2:7">
      <c r="B245" s="7" t="s">
        <v>41</v>
      </c>
      <c r="C245" s="2" t="s">
        <v>64</v>
      </c>
      <c r="D245" s="8">
        <v>5</v>
      </c>
      <c r="E245" s="21">
        <v>18</v>
      </c>
      <c r="F245" s="8">
        <v>2.5</v>
      </c>
      <c r="G245" s="8">
        <v>6.5</v>
      </c>
    </row>
    <row r="246" spans="2:7">
      <c r="B246" s="2"/>
      <c r="C246" s="2" t="s">
        <v>76</v>
      </c>
      <c r="D246" s="21">
        <v>15.5</v>
      </c>
      <c r="E246" s="8">
        <v>3</v>
      </c>
      <c r="F246" s="8">
        <v>6.5</v>
      </c>
      <c r="G246" s="8">
        <v>0</v>
      </c>
    </row>
    <row r="247" spans="2:7">
      <c r="B247" s="2"/>
      <c r="C247" s="2" t="s">
        <v>66</v>
      </c>
      <c r="D247" s="8">
        <v>1</v>
      </c>
      <c r="E247" s="8">
        <v>1.5</v>
      </c>
      <c r="F247" s="8">
        <v>0</v>
      </c>
      <c r="G247" s="8">
        <v>0</v>
      </c>
    </row>
    <row r="248" spans="2:7">
      <c r="B248" s="2"/>
      <c r="C248" s="2" t="s">
        <v>77</v>
      </c>
      <c r="D248" s="8">
        <v>5.5</v>
      </c>
      <c r="E248" s="8">
        <v>1</v>
      </c>
      <c r="F248" s="8">
        <v>0</v>
      </c>
      <c r="G248" s="8">
        <v>0.5</v>
      </c>
    </row>
    <row r="249" spans="2:7">
      <c r="B249" s="2"/>
      <c r="C249" s="2" t="s">
        <v>78</v>
      </c>
      <c r="D249" s="8">
        <v>0</v>
      </c>
      <c r="E249" s="8">
        <v>1.5</v>
      </c>
      <c r="F249" s="8">
        <v>1</v>
      </c>
      <c r="G249" s="8">
        <v>1</v>
      </c>
    </row>
    <row r="250" spans="2:7">
      <c r="B250" s="2"/>
      <c r="C250" s="2" t="s">
        <v>79</v>
      </c>
      <c r="D250" s="8">
        <v>0</v>
      </c>
      <c r="E250" s="8">
        <v>1.5</v>
      </c>
      <c r="F250" s="8">
        <v>0.5</v>
      </c>
      <c r="G250" s="8">
        <v>0.5</v>
      </c>
    </row>
    <row r="251" spans="2:7">
      <c r="B251" s="2"/>
      <c r="C251" s="2" t="s">
        <v>12</v>
      </c>
      <c r="D251" s="8">
        <v>12</v>
      </c>
      <c r="E251" s="8">
        <v>22.5</v>
      </c>
      <c r="F251" s="8">
        <v>0.5</v>
      </c>
      <c r="G251" s="8">
        <v>0.5</v>
      </c>
    </row>
    <row r="253" spans="2:7">
      <c r="B253" s="1"/>
      <c r="C253" s="1"/>
      <c r="D253" s="1" t="s">
        <v>0</v>
      </c>
      <c r="E253" s="1"/>
      <c r="F253" s="1" t="s">
        <v>1</v>
      </c>
      <c r="G253" s="1"/>
    </row>
    <row r="254" spans="2:7">
      <c r="B254" s="1" t="s">
        <v>27</v>
      </c>
      <c r="C254" s="1"/>
      <c r="D254" s="1" t="s">
        <v>3</v>
      </c>
      <c r="E254" s="1" t="s">
        <v>4</v>
      </c>
      <c r="F254" s="1" t="s">
        <v>3</v>
      </c>
      <c r="G254" s="1" t="s">
        <v>4</v>
      </c>
    </row>
    <row r="255" spans="2:7">
      <c r="B255" s="7" t="s">
        <v>44</v>
      </c>
      <c r="C255" s="2" t="s">
        <v>64</v>
      </c>
      <c r="D255" s="8">
        <v>9</v>
      </c>
      <c r="E255" s="21">
        <v>21.999999999999996</v>
      </c>
      <c r="F255" s="8">
        <v>1.6666666666666667</v>
      </c>
      <c r="G255" s="8">
        <v>7.9999999999999991</v>
      </c>
    </row>
    <row r="256" spans="2:7">
      <c r="B256" s="2"/>
      <c r="C256" s="2" t="s">
        <v>76</v>
      </c>
      <c r="D256" s="21">
        <v>14.333333333333336</v>
      </c>
      <c r="E256" s="8">
        <v>1.6666666666666667</v>
      </c>
      <c r="F256" s="8">
        <v>1.6666666666666667</v>
      </c>
      <c r="G256" s="8">
        <v>1</v>
      </c>
    </row>
    <row r="257" spans="2:7">
      <c r="B257" s="2"/>
      <c r="C257" s="2" t="s">
        <v>66</v>
      </c>
      <c r="D257" s="8">
        <v>1</v>
      </c>
      <c r="E257" s="8">
        <v>2.333333333333333</v>
      </c>
      <c r="F257" s="8">
        <v>0.33333333333333331</v>
      </c>
      <c r="G257" s="8">
        <v>0.66666666666666663</v>
      </c>
    </row>
    <row r="258" spans="2:7">
      <c r="B258" s="2"/>
      <c r="C258" s="2" t="s">
        <v>77</v>
      </c>
      <c r="D258" s="8">
        <v>3.333333333333333</v>
      </c>
      <c r="E258" s="8">
        <v>0.66666666666666674</v>
      </c>
      <c r="F258" s="8">
        <v>0</v>
      </c>
      <c r="G258" s="8">
        <v>0</v>
      </c>
    </row>
    <row r="259" spans="2:7">
      <c r="B259" s="2"/>
      <c r="C259" s="2" t="s">
        <v>78</v>
      </c>
      <c r="D259" s="8">
        <v>0.66666666666666674</v>
      </c>
      <c r="E259" s="8">
        <v>0.66666666666666674</v>
      </c>
      <c r="F259" s="8">
        <v>0</v>
      </c>
      <c r="G259" s="8">
        <v>0</v>
      </c>
    </row>
    <row r="260" spans="2:7">
      <c r="B260" s="2"/>
      <c r="C260" s="2" t="s">
        <v>79</v>
      </c>
      <c r="D260" s="8">
        <v>0.33333333333333331</v>
      </c>
      <c r="E260" s="8">
        <v>0.33333333333333331</v>
      </c>
      <c r="F260" s="8">
        <v>0</v>
      </c>
      <c r="G260" s="8">
        <v>0</v>
      </c>
    </row>
    <row r="261" spans="2:7">
      <c r="B261" s="2"/>
      <c r="C261" s="2" t="s">
        <v>12</v>
      </c>
      <c r="D261" s="8">
        <v>11.666666666666666</v>
      </c>
      <c r="E261" s="8">
        <v>8.0000000000000018</v>
      </c>
      <c r="F261" s="8">
        <v>1</v>
      </c>
      <c r="G261" s="8">
        <v>1.3333333333333335</v>
      </c>
    </row>
    <row r="263" spans="2:7">
      <c r="B263" s="1"/>
      <c r="C263" s="1"/>
      <c r="D263" s="1" t="s">
        <v>0</v>
      </c>
      <c r="E263" s="1"/>
      <c r="F263" s="1" t="s">
        <v>1</v>
      </c>
      <c r="G263" s="1"/>
    </row>
    <row r="264" spans="2:7">
      <c r="B264" s="1" t="s">
        <v>22</v>
      </c>
      <c r="C264" s="1"/>
      <c r="D264" s="1" t="s">
        <v>3</v>
      </c>
      <c r="E264" s="1" t="s">
        <v>4</v>
      </c>
      <c r="F264" s="1" t="s">
        <v>3</v>
      </c>
      <c r="G264" s="1" t="s">
        <v>4</v>
      </c>
    </row>
    <row r="265" spans="2:7">
      <c r="B265" s="20" t="s">
        <v>26</v>
      </c>
      <c r="C265" s="2" t="s">
        <v>64</v>
      </c>
      <c r="D265" s="8">
        <v>7</v>
      </c>
      <c r="E265" s="21">
        <v>10</v>
      </c>
      <c r="F265" s="8">
        <v>2</v>
      </c>
      <c r="G265" s="8">
        <v>10</v>
      </c>
    </row>
    <row r="266" spans="2:7">
      <c r="B266" s="2"/>
      <c r="C266" s="2" t="s">
        <v>76</v>
      </c>
      <c r="D266" s="21">
        <v>4</v>
      </c>
      <c r="E266" s="8">
        <v>2</v>
      </c>
      <c r="F266" s="8">
        <v>5</v>
      </c>
      <c r="G266" s="8">
        <v>2</v>
      </c>
    </row>
    <row r="267" spans="2:7">
      <c r="B267" s="2"/>
      <c r="C267" s="2" t="s">
        <v>66</v>
      </c>
      <c r="D267" s="8">
        <v>4</v>
      </c>
      <c r="E267" s="8">
        <v>9</v>
      </c>
      <c r="F267" s="8">
        <v>1</v>
      </c>
      <c r="G267" s="8">
        <v>2</v>
      </c>
    </row>
    <row r="268" spans="2:7">
      <c r="B268" s="2"/>
      <c r="C268" s="2" t="s">
        <v>77</v>
      </c>
      <c r="D268" s="8">
        <v>7</v>
      </c>
      <c r="E268" s="8">
        <v>4</v>
      </c>
      <c r="F268" s="8">
        <v>1</v>
      </c>
      <c r="G268" s="8">
        <v>1</v>
      </c>
    </row>
    <row r="269" spans="2:7">
      <c r="B269" s="2"/>
      <c r="C269" s="2" t="s">
        <v>78</v>
      </c>
      <c r="D269" s="8">
        <v>0</v>
      </c>
      <c r="E269" s="8">
        <v>1</v>
      </c>
      <c r="F269" s="8">
        <v>1</v>
      </c>
      <c r="G269" s="8">
        <v>0</v>
      </c>
    </row>
    <row r="270" spans="2:7">
      <c r="B270" s="2"/>
      <c r="C270" s="2" t="s">
        <v>79</v>
      </c>
      <c r="D270" s="8">
        <v>4</v>
      </c>
      <c r="E270" s="8">
        <v>1</v>
      </c>
      <c r="F270" s="8">
        <v>0</v>
      </c>
      <c r="G270" s="8">
        <v>0</v>
      </c>
    </row>
    <row r="271" spans="2:7">
      <c r="B271" s="2"/>
      <c r="C271" s="2" t="s">
        <v>12</v>
      </c>
      <c r="D271" s="8">
        <v>9</v>
      </c>
      <c r="E271" s="8">
        <v>14</v>
      </c>
      <c r="F271" s="8">
        <v>1</v>
      </c>
      <c r="G271" s="8">
        <v>1</v>
      </c>
    </row>
    <row r="273" spans="2:7">
      <c r="B273" s="1"/>
      <c r="C273" s="1"/>
      <c r="D273" s="1" t="s">
        <v>0</v>
      </c>
      <c r="E273" s="1"/>
      <c r="F273" s="1" t="s">
        <v>1</v>
      </c>
      <c r="G273" s="1"/>
    </row>
    <row r="274" spans="2:7">
      <c r="B274" s="1" t="s">
        <v>22</v>
      </c>
      <c r="C274" s="1"/>
      <c r="D274" s="1" t="s">
        <v>3</v>
      </c>
      <c r="E274" s="1" t="s">
        <v>4</v>
      </c>
      <c r="F274" s="1" t="s">
        <v>3</v>
      </c>
      <c r="G274" s="1" t="s">
        <v>4</v>
      </c>
    </row>
    <row r="275" spans="2:7">
      <c r="B275" s="20" t="s">
        <v>30</v>
      </c>
      <c r="C275" s="2" t="s">
        <v>64</v>
      </c>
      <c r="D275" s="8">
        <v>2.666666666666667</v>
      </c>
      <c r="E275" s="21">
        <v>13.000000000000002</v>
      </c>
      <c r="F275" s="8">
        <v>3.6666666666666674</v>
      </c>
      <c r="G275" s="8">
        <v>7.3333333333333339</v>
      </c>
    </row>
    <row r="276" spans="2:7">
      <c r="B276" s="2"/>
      <c r="C276" s="2" t="s">
        <v>76</v>
      </c>
      <c r="D276" s="21">
        <v>22.666666666666661</v>
      </c>
      <c r="E276" s="8">
        <v>10.333333333333332</v>
      </c>
      <c r="F276" s="8">
        <v>3.3333333333333335</v>
      </c>
      <c r="G276" s="8">
        <v>1.3333333333333335</v>
      </c>
    </row>
    <row r="277" spans="2:7">
      <c r="B277" s="2"/>
      <c r="C277" s="2" t="s">
        <v>66</v>
      </c>
      <c r="D277" s="8">
        <v>3</v>
      </c>
      <c r="E277" s="8">
        <v>3.333333333333333</v>
      </c>
      <c r="F277" s="8">
        <v>0.33333333333333331</v>
      </c>
      <c r="G277" s="8">
        <v>0.33333333333333331</v>
      </c>
    </row>
    <row r="278" spans="2:7">
      <c r="B278" s="2"/>
      <c r="C278" s="2" t="s">
        <v>77</v>
      </c>
      <c r="D278" s="8">
        <v>10</v>
      </c>
      <c r="E278" s="8">
        <v>6</v>
      </c>
      <c r="F278" s="8">
        <v>0.66666666666666663</v>
      </c>
      <c r="G278" s="8">
        <v>0.66666666666666663</v>
      </c>
    </row>
    <row r="279" spans="2:7">
      <c r="B279" s="2"/>
      <c r="C279" s="2" t="s">
        <v>78</v>
      </c>
      <c r="D279" s="8">
        <v>0.66666666666666674</v>
      </c>
      <c r="E279" s="8">
        <v>0.66666666666666674</v>
      </c>
      <c r="F279" s="8">
        <v>0.66666666666666663</v>
      </c>
      <c r="G279" s="8">
        <v>0.33333333333333331</v>
      </c>
    </row>
    <row r="280" spans="2:7">
      <c r="B280" s="2"/>
      <c r="C280" s="2" t="s">
        <v>79</v>
      </c>
      <c r="D280" s="8">
        <v>1.3333333333333333</v>
      </c>
      <c r="E280" s="8">
        <v>1</v>
      </c>
      <c r="F280" s="8">
        <v>0</v>
      </c>
      <c r="G280" s="8">
        <v>0</v>
      </c>
    </row>
    <row r="281" spans="2:7">
      <c r="B281" s="2"/>
      <c r="C281" s="2" t="s">
        <v>12</v>
      </c>
      <c r="D281" s="8">
        <v>17.666666666666668</v>
      </c>
      <c r="E281" s="8">
        <v>17.333333333333336</v>
      </c>
      <c r="F281" s="8">
        <v>3.6666666666666674</v>
      </c>
      <c r="G281" s="8">
        <v>6.666666666666667</v>
      </c>
    </row>
    <row r="283" spans="2:7">
      <c r="B283" s="1"/>
      <c r="C283" s="1"/>
      <c r="D283" s="1" t="s">
        <v>0</v>
      </c>
      <c r="E283" s="1"/>
      <c r="F283" s="1" t="s">
        <v>1</v>
      </c>
      <c r="G283" s="1"/>
    </row>
    <row r="284" spans="2:7">
      <c r="B284" s="1" t="s">
        <v>22</v>
      </c>
      <c r="C284" s="1"/>
      <c r="D284" s="1" t="s">
        <v>3</v>
      </c>
      <c r="E284" s="1" t="s">
        <v>4</v>
      </c>
      <c r="F284" s="1" t="s">
        <v>3</v>
      </c>
      <c r="G284" s="1" t="s">
        <v>4</v>
      </c>
    </row>
    <row r="285" spans="2:7">
      <c r="B285" s="20" t="s">
        <v>43</v>
      </c>
      <c r="C285" s="2" t="s">
        <v>64</v>
      </c>
      <c r="D285" s="8">
        <v>2</v>
      </c>
      <c r="E285" s="21">
        <v>5</v>
      </c>
      <c r="F285" s="8">
        <v>3</v>
      </c>
      <c r="G285" s="8">
        <v>4</v>
      </c>
    </row>
    <row r="286" spans="2:7">
      <c r="B286" s="2"/>
      <c r="C286" s="2" t="s">
        <v>76</v>
      </c>
      <c r="D286" s="21">
        <v>16</v>
      </c>
      <c r="E286" s="8">
        <v>4</v>
      </c>
      <c r="F286" s="8">
        <v>19</v>
      </c>
      <c r="G286" s="8">
        <v>1</v>
      </c>
    </row>
    <row r="287" spans="2:7">
      <c r="B287" s="2"/>
      <c r="C287" s="2" t="s">
        <v>66</v>
      </c>
      <c r="D287" s="8">
        <v>0</v>
      </c>
      <c r="E287" s="8">
        <v>2</v>
      </c>
      <c r="F287" s="8">
        <v>0</v>
      </c>
      <c r="G287" s="8">
        <v>0</v>
      </c>
    </row>
    <row r="288" spans="2:7">
      <c r="B288" s="2"/>
      <c r="C288" s="2" t="s">
        <v>77</v>
      </c>
      <c r="D288" s="8">
        <v>2</v>
      </c>
      <c r="E288" s="8">
        <v>3</v>
      </c>
      <c r="F288" s="8">
        <v>2</v>
      </c>
      <c r="G288" s="8">
        <v>0</v>
      </c>
    </row>
    <row r="289" spans="2:7">
      <c r="B289" s="2"/>
      <c r="C289" s="2" t="s">
        <v>78</v>
      </c>
      <c r="D289" s="8">
        <v>0</v>
      </c>
      <c r="E289" s="8">
        <v>0</v>
      </c>
      <c r="F289" s="8">
        <v>0</v>
      </c>
      <c r="G289" s="8">
        <v>0</v>
      </c>
    </row>
    <row r="290" spans="2:7">
      <c r="B290" s="2"/>
      <c r="C290" s="2" t="s">
        <v>79</v>
      </c>
      <c r="D290" s="8">
        <v>2</v>
      </c>
      <c r="E290" s="8">
        <v>0</v>
      </c>
      <c r="F290" s="8">
        <v>0</v>
      </c>
      <c r="G290" s="8">
        <v>0</v>
      </c>
    </row>
    <row r="291" spans="2:7">
      <c r="B291" s="2"/>
      <c r="C291" s="2" t="s">
        <v>12</v>
      </c>
      <c r="D291" s="8">
        <v>15</v>
      </c>
      <c r="E291" s="8">
        <v>17</v>
      </c>
      <c r="F291" s="8">
        <v>0</v>
      </c>
      <c r="G291" s="8">
        <v>1</v>
      </c>
    </row>
    <row r="293" spans="2:7">
      <c r="B293" s="1"/>
      <c r="C293" s="1"/>
      <c r="D293" s="1" t="s">
        <v>0</v>
      </c>
      <c r="E293" s="1"/>
      <c r="F293" s="1" t="s">
        <v>1</v>
      </c>
      <c r="G293" s="1"/>
    </row>
    <row r="294" spans="2:7">
      <c r="B294" s="1" t="s">
        <v>27</v>
      </c>
      <c r="C294" s="1"/>
      <c r="D294" s="1" t="s">
        <v>3</v>
      </c>
      <c r="E294" s="1" t="s">
        <v>4</v>
      </c>
      <c r="F294" s="1" t="s">
        <v>3</v>
      </c>
      <c r="G294" s="1" t="s">
        <v>4</v>
      </c>
    </row>
    <row r="295" spans="2:7">
      <c r="B295" s="33" t="s">
        <v>31</v>
      </c>
      <c r="C295" s="2" t="s">
        <v>64</v>
      </c>
      <c r="D295" s="8">
        <v>21</v>
      </c>
      <c r="E295" s="8">
        <v>17.5</v>
      </c>
      <c r="F295" s="8">
        <v>9.5</v>
      </c>
      <c r="G295" s="8">
        <v>8.5</v>
      </c>
    </row>
    <row r="296" spans="2:7">
      <c r="B296" s="2"/>
      <c r="C296" s="2" t="s">
        <v>76</v>
      </c>
      <c r="D296" s="8">
        <v>3.5</v>
      </c>
      <c r="E296" s="8">
        <v>1.5</v>
      </c>
      <c r="F296" s="8">
        <v>1.5</v>
      </c>
      <c r="G296" s="8">
        <v>0.5</v>
      </c>
    </row>
    <row r="297" spans="2:7">
      <c r="B297" s="2"/>
      <c r="C297" s="2" t="s">
        <v>66</v>
      </c>
      <c r="D297" s="8">
        <v>5</v>
      </c>
      <c r="E297" s="8">
        <v>1.5</v>
      </c>
      <c r="F297" s="8">
        <v>1</v>
      </c>
      <c r="G297" s="8">
        <v>1</v>
      </c>
    </row>
    <row r="298" spans="2:7">
      <c r="B298" s="2"/>
      <c r="C298" s="2" t="s">
        <v>77</v>
      </c>
      <c r="D298" s="8">
        <v>2.5</v>
      </c>
      <c r="E298" s="8">
        <v>1.5</v>
      </c>
      <c r="F298" s="8">
        <v>0</v>
      </c>
      <c r="G298" s="8">
        <v>0</v>
      </c>
    </row>
    <row r="299" spans="2:7">
      <c r="B299" s="2"/>
      <c r="C299" s="2" t="s">
        <v>78</v>
      </c>
      <c r="D299" s="8">
        <v>0.5</v>
      </c>
      <c r="E299" s="8">
        <v>0</v>
      </c>
      <c r="F299" s="8">
        <v>0.5</v>
      </c>
      <c r="G299" s="8">
        <v>0</v>
      </c>
    </row>
    <row r="300" spans="2:7">
      <c r="B300" s="2"/>
      <c r="C300" s="2" t="s">
        <v>79</v>
      </c>
      <c r="D300" s="8">
        <v>2</v>
      </c>
      <c r="E300" s="8">
        <v>0</v>
      </c>
      <c r="F300" s="8">
        <v>0</v>
      </c>
      <c r="G300" s="8">
        <v>0.5</v>
      </c>
    </row>
    <row r="301" spans="2:7">
      <c r="B301" s="2"/>
      <c r="C301" s="2" t="s">
        <v>12</v>
      </c>
      <c r="D301" s="8">
        <v>7.5</v>
      </c>
      <c r="E301" s="8">
        <v>12.5</v>
      </c>
      <c r="F301" s="8">
        <v>1.5</v>
      </c>
      <c r="G301" s="8">
        <v>1.5</v>
      </c>
    </row>
    <row r="303" spans="2:7">
      <c r="B303" s="1"/>
      <c r="C303" s="1"/>
      <c r="D303" s="1" t="s">
        <v>0</v>
      </c>
      <c r="E303" s="1"/>
      <c r="F303" s="1" t="s">
        <v>1</v>
      </c>
      <c r="G303" s="1"/>
    </row>
    <row r="304" spans="2:7">
      <c r="B304" s="1" t="s">
        <v>27</v>
      </c>
      <c r="C304" s="1"/>
      <c r="D304" s="1" t="s">
        <v>3</v>
      </c>
      <c r="E304" s="1" t="s">
        <v>4</v>
      </c>
      <c r="F304" s="1" t="s">
        <v>3</v>
      </c>
      <c r="G304" s="1" t="s">
        <v>4</v>
      </c>
    </row>
    <row r="305" spans="2:7">
      <c r="B305" s="33" t="s">
        <v>32</v>
      </c>
      <c r="C305" s="2" t="s">
        <v>64</v>
      </c>
      <c r="D305" s="8">
        <v>27.5</v>
      </c>
      <c r="E305" s="8">
        <v>10</v>
      </c>
      <c r="F305" s="8">
        <v>19</v>
      </c>
      <c r="G305" s="8">
        <v>6</v>
      </c>
    </row>
    <row r="306" spans="2:7">
      <c r="B306" s="2"/>
      <c r="C306" s="2" t="s">
        <v>76</v>
      </c>
      <c r="D306" s="8">
        <v>3</v>
      </c>
      <c r="E306" s="8">
        <v>0</v>
      </c>
      <c r="F306" s="8">
        <v>0</v>
      </c>
      <c r="G306" s="8">
        <v>0</v>
      </c>
    </row>
    <row r="307" spans="2:7">
      <c r="B307" s="2"/>
      <c r="C307" s="2" t="s">
        <v>66</v>
      </c>
      <c r="D307" s="8">
        <v>3.5</v>
      </c>
      <c r="E307" s="8">
        <v>2.5</v>
      </c>
      <c r="F307" s="8">
        <v>2.5</v>
      </c>
      <c r="G307" s="8">
        <v>1</v>
      </c>
    </row>
    <row r="308" spans="2:7">
      <c r="B308" s="2"/>
      <c r="C308" s="2" t="s">
        <v>77</v>
      </c>
      <c r="D308" s="8">
        <v>0.5</v>
      </c>
      <c r="E308" s="8">
        <v>0</v>
      </c>
      <c r="F308" s="8">
        <v>0</v>
      </c>
      <c r="G308" s="8">
        <v>0</v>
      </c>
    </row>
    <row r="309" spans="2:7">
      <c r="B309" s="2"/>
      <c r="C309" s="2" t="s">
        <v>78</v>
      </c>
      <c r="D309" s="8">
        <v>2</v>
      </c>
      <c r="E309" s="8">
        <v>1</v>
      </c>
      <c r="F309" s="8">
        <v>0</v>
      </c>
      <c r="G309" s="8">
        <v>0</v>
      </c>
    </row>
    <row r="310" spans="2:7">
      <c r="B310" s="2"/>
      <c r="C310" s="2" t="s">
        <v>79</v>
      </c>
      <c r="D310" s="8">
        <v>3</v>
      </c>
      <c r="E310" s="8">
        <v>0.5</v>
      </c>
      <c r="F310" s="8">
        <v>0</v>
      </c>
      <c r="G310" s="8">
        <v>0</v>
      </c>
    </row>
    <row r="311" spans="2:7">
      <c r="B311" s="2"/>
      <c r="C311" s="2" t="s">
        <v>12</v>
      </c>
      <c r="D311" s="8">
        <v>15</v>
      </c>
      <c r="E311" s="8">
        <v>19.5</v>
      </c>
      <c r="F311" s="8">
        <v>1.5</v>
      </c>
      <c r="G311" s="8">
        <v>4</v>
      </c>
    </row>
    <row r="313" spans="2:7">
      <c r="B313" s="1"/>
      <c r="C313" s="1"/>
      <c r="D313" s="1" t="s">
        <v>0</v>
      </c>
      <c r="E313" s="1"/>
      <c r="F313" s="1" t="s">
        <v>1</v>
      </c>
      <c r="G313" s="1"/>
    </row>
    <row r="314" spans="2:7">
      <c r="B314" s="1" t="s">
        <v>27</v>
      </c>
      <c r="C314" s="1"/>
      <c r="D314" s="1" t="s">
        <v>3</v>
      </c>
      <c r="E314" s="1" t="s">
        <v>4</v>
      </c>
      <c r="F314" s="1" t="s">
        <v>3</v>
      </c>
      <c r="G314" s="1" t="s">
        <v>4</v>
      </c>
    </row>
    <row r="315" spans="2:7">
      <c r="B315" s="33" t="s">
        <v>33</v>
      </c>
      <c r="C315" s="2" t="s">
        <v>64</v>
      </c>
      <c r="D315" s="8">
        <v>18</v>
      </c>
      <c r="E315" s="8">
        <v>16</v>
      </c>
      <c r="F315" s="8">
        <v>18</v>
      </c>
      <c r="G315" s="8">
        <v>6</v>
      </c>
    </row>
    <row r="316" spans="2:7">
      <c r="B316" s="2"/>
      <c r="C316" s="2" t="s">
        <v>76</v>
      </c>
      <c r="D316" s="8">
        <v>3.5</v>
      </c>
      <c r="E316" s="8">
        <v>0.5</v>
      </c>
      <c r="F316" s="8">
        <v>0</v>
      </c>
      <c r="G316" s="8">
        <v>0</v>
      </c>
    </row>
    <row r="317" spans="2:7">
      <c r="B317" s="2"/>
      <c r="C317" s="2" t="s">
        <v>66</v>
      </c>
      <c r="D317" s="8">
        <v>3.5</v>
      </c>
      <c r="E317" s="8">
        <v>2.5</v>
      </c>
      <c r="F317" s="8">
        <v>0</v>
      </c>
      <c r="G317" s="8">
        <v>0</v>
      </c>
    </row>
    <row r="318" spans="2:7">
      <c r="B318" s="2"/>
      <c r="C318" s="2" t="s">
        <v>77</v>
      </c>
      <c r="D318" s="8">
        <v>0.5</v>
      </c>
      <c r="E318" s="8">
        <v>1</v>
      </c>
      <c r="F318" s="8">
        <v>0</v>
      </c>
      <c r="G318" s="8">
        <v>0</v>
      </c>
    </row>
    <row r="319" spans="2:7">
      <c r="B319" s="2"/>
      <c r="C319" s="2" t="s">
        <v>78</v>
      </c>
      <c r="D319" s="8">
        <v>3.5</v>
      </c>
      <c r="E319" s="8">
        <v>0</v>
      </c>
      <c r="F319" s="8">
        <v>1</v>
      </c>
      <c r="G319" s="8">
        <v>0</v>
      </c>
    </row>
    <row r="320" spans="2:7">
      <c r="B320" s="2"/>
      <c r="C320" s="2" t="s">
        <v>79</v>
      </c>
      <c r="D320" s="8">
        <v>1.5</v>
      </c>
      <c r="E320" s="8">
        <v>0.5</v>
      </c>
      <c r="F320" s="8">
        <v>0</v>
      </c>
      <c r="G320" s="8">
        <v>0</v>
      </c>
    </row>
    <row r="321" spans="2:7">
      <c r="B321" s="2"/>
      <c r="C321" s="2" t="s">
        <v>12</v>
      </c>
      <c r="D321" s="8">
        <v>14</v>
      </c>
      <c r="E321" s="8">
        <v>17.5</v>
      </c>
      <c r="F321" s="8">
        <v>1.5</v>
      </c>
      <c r="G321" s="8">
        <v>4.5</v>
      </c>
    </row>
    <row r="323" spans="2:7">
      <c r="B323" s="1"/>
      <c r="C323" s="1"/>
      <c r="D323" s="1" t="s">
        <v>0</v>
      </c>
      <c r="E323" s="1"/>
      <c r="F323" s="1" t="s">
        <v>1</v>
      </c>
      <c r="G323" s="1"/>
    </row>
    <row r="324" spans="2:7">
      <c r="B324" s="1" t="s">
        <v>22</v>
      </c>
      <c r="C324" s="1"/>
      <c r="D324" s="1" t="s">
        <v>3</v>
      </c>
      <c r="E324" s="1" t="s">
        <v>4</v>
      </c>
      <c r="F324" s="1" t="s">
        <v>3</v>
      </c>
      <c r="G324" s="1" t="s">
        <v>4</v>
      </c>
    </row>
    <row r="325" spans="2:7">
      <c r="B325" s="9" t="s">
        <v>23</v>
      </c>
      <c r="C325" s="2" t="s">
        <v>64</v>
      </c>
      <c r="D325" s="8">
        <v>9.5</v>
      </c>
      <c r="E325" s="8">
        <v>8</v>
      </c>
      <c r="F325" s="8">
        <v>2.5</v>
      </c>
      <c r="G325" s="8">
        <v>2.5</v>
      </c>
    </row>
    <row r="326" spans="2:7">
      <c r="B326" s="2"/>
      <c r="C326" s="2" t="s">
        <v>76</v>
      </c>
      <c r="D326" s="8">
        <v>7.5</v>
      </c>
      <c r="E326" s="8">
        <v>4</v>
      </c>
      <c r="F326" s="8">
        <v>1</v>
      </c>
      <c r="G326" s="8">
        <v>0.5</v>
      </c>
    </row>
    <row r="327" spans="2:7">
      <c r="B327" s="2"/>
      <c r="C327" s="2" t="s">
        <v>66</v>
      </c>
      <c r="D327" s="8">
        <v>3</v>
      </c>
      <c r="E327" s="8">
        <v>4</v>
      </c>
      <c r="F327" s="8">
        <v>0</v>
      </c>
      <c r="G327" s="8">
        <v>0</v>
      </c>
    </row>
    <row r="328" spans="2:7">
      <c r="B328" s="2"/>
      <c r="C328" s="2" t="s">
        <v>77</v>
      </c>
      <c r="D328" s="8">
        <v>6.5</v>
      </c>
      <c r="E328" s="8">
        <v>2</v>
      </c>
      <c r="F328" s="8">
        <v>0</v>
      </c>
      <c r="G328" s="8">
        <v>0.5</v>
      </c>
    </row>
    <row r="329" spans="2:7">
      <c r="B329" s="2"/>
      <c r="C329" s="2" t="s">
        <v>78</v>
      </c>
      <c r="D329" s="8">
        <v>0.5</v>
      </c>
      <c r="E329" s="8">
        <v>0</v>
      </c>
      <c r="F329" s="8">
        <v>0</v>
      </c>
      <c r="G329" s="8">
        <v>0</v>
      </c>
    </row>
    <row r="330" spans="2:7">
      <c r="B330" s="2"/>
      <c r="C330" s="2" t="s">
        <v>79</v>
      </c>
      <c r="D330" s="8">
        <v>0.5</v>
      </c>
      <c r="E330" s="8">
        <v>0</v>
      </c>
      <c r="F330" s="8">
        <v>0</v>
      </c>
      <c r="G330" s="8">
        <v>0</v>
      </c>
    </row>
    <row r="331" spans="2:7">
      <c r="B331" s="2"/>
      <c r="C331" s="2" t="s">
        <v>12</v>
      </c>
      <c r="D331" s="8">
        <v>11.5</v>
      </c>
      <c r="E331" s="8">
        <v>10.5</v>
      </c>
      <c r="F331" s="8">
        <v>2.5</v>
      </c>
      <c r="G331" s="8">
        <v>2</v>
      </c>
    </row>
    <row r="333" spans="2:7">
      <c r="B333" s="1"/>
      <c r="C333" s="1"/>
      <c r="D333" s="1" t="s">
        <v>0</v>
      </c>
      <c r="E333" s="1"/>
      <c r="F333" s="1" t="s">
        <v>1</v>
      </c>
      <c r="G333" s="1"/>
    </row>
    <row r="334" spans="2:7">
      <c r="B334" s="1" t="s">
        <v>22</v>
      </c>
      <c r="C334" s="1"/>
      <c r="D334" s="1" t="s">
        <v>3</v>
      </c>
      <c r="E334" s="1" t="s">
        <v>4</v>
      </c>
      <c r="F334" s="1" t="s">
        <v>3</v>
      </c>
      <c r="G334" s="1" t="s">
        <v>4</v>
      </c>
    </row>
    <row r="335" spans="2:7">
      <c r="B335" s="9" t="s">
        <v>25</v>
      </c>
      <c r="C335" s="2" t="s">
        <v>64</v>
      </c>
      <c r="D335" s="8">
        <v>16</v>
      </c>
      <c r="E335" s="8">
        <v>15.5</v>
      </c>
      <c r="F335" s="8">
        <v>12.5</v>
      </c>
      <c r="G335" s="8">
        <v>12.5</v>
      </c>
    </row>
    <row r="336" spans="2:7">
      <c r="B336" s="2"/>
      <c r="C336" s="2" t="s">
        <v>76</v>
      </c>
      <c r="D336" s="8">
        <v>10.5</v>
      </c>
      <c r="E336" s="8">
        <v>10.5</v>
      </c>
      <c r="F336" s="8">
        <v>1</v>
      </c>
      <c r="G336" s="8">
        <v>1</v>
      </c>
    </row>
    <row r="337" spans="2:7">
      <c r="B337" s="2"/>
      <c r="C337" s="2" t="s">
        <v>66</v>
      </c>
      <c r="D337" s="8">
        <v>9</v>
      </c>
      <c r="E337" s="8">
        <v>3.5</v>
      </c>
      <c r="F337" s="8">
        <v>1.5</v>
      </c>
      <c r="G337" s="8">
        <v>0.5</v>
      </c>
    </row>
    <row r="338" spans="2:7">
      <c r="B338" s="2"/>
      <c r="C338" s="2" t="s">
        <v>77</v>
      </c>
      <c r="D338" s="8">
        <v>2.5</v>
      </c>
      <c r="E338" s="8">
        <v>1</v>
      </c>
      <c r="F338" s="8">
        <v>0.5</v>
      </c>
      <c r="G338" s="8">
        <v>0</v>
      </c>
    </row>
    <row r="339" spans="2:7">
      <c r="B339" s="2"/>
      <c r="C339" s="2" t="s">
        <v>78</v>
      </c>
      <c r="D339" s="8">
        <v>1.5</v>
      </c>
      <c r="E339" s="8">
        <v>0.5</v>
      </c>
      <c r="F339" s="8">
        <v>0</v>
      </c>
      <c r="G339" s="8">
        <v>0</v>
      </c>
    </row>
    <row r="340" spans="2:7">
      <c r="B340" s="2"/>
      <c r="C340" s="2" t="s">
        <v>79</v>
      </c>
      <c r="D340" s="8">
        <v>1.5</v>
      </c>
      <c r="E340" s="8">
        <v>0.5</v>
      </c>
      <c r="F340" s="8">
        <v>0</v>
      </c>
      <c r="G340" s="8">
        <v>0.5</v>
      </c>
    </row>
    <row r="341" spans="2:7">
      <c r="B341" s="2"/>
      <c r="C341" s="2" t="s">
        <v>12</v>
      </c>
      <c r="D341" s="8">
        <v>10.5</v>
      </c>
      <c r="E341" s="8">
        <v>16</v>
      </c>
      <c r="F341" s="8">
        <v>1</v>
      </c>
      <c r="G341" s="8">
        <v>3.5</v>
      </c>
    </row>
    <row r="343" spans="2:7">
      <c r="B343" s="1"/>
      <c r="C343" s="1"/>
      <c r="D343" s="1" t="s">
        <v>0</v>
      </c>
      <c r="E343" s="1"/>
      <c r="F343" s="1" t="s">
        <v>1</v>
      </c>
      <c r="G343" s="1"/>
    </row>
    <row r="344" spans="2:7">
      <c r="B344" s="1" t="s">
        <v>16</v>
      </c>
      <c r="C344" s="1"/>
      <c r="D344" s="1" t="s">
        <v>3</v>
      </c>
      <c r="E344" s="1" t="s">
        <v>4</v>
      </c>
      <c r="F344" s="1" t="s">
        <v>3</v>
      </c>
      <c r="G344" s="1" t="s">
        <v>4</v>
      </c>
    </row>
    <row r="345" spans="2:7">
      <c r="B345" s="22" t="s">
        <v>55</v>
      </c>
      <c r="C345" s="22" t="s">
        <v>64</v>
      </c>
      <c r="D345" s="22">
        <v>15</v>
      </c>
      <c r="E345" s="22">
        <v>9</v>
      </c>
      <c r="F345" s="22">
        <v>7</v>
      </c>
      <c r="G345" s="22">
        <v>5</v>
      </c>
    </row>
    <row r="346" spans="2:7">
      <c r="B346" s="22"/>
      <c r="C346" s="22" t="s">
        <v>63</v>
      </c>
      <c r="D346" s="22">
        <v>4</v>
      </c>
      <c r="E346" s="22">
        <v>1</v>
      </c>
      <c r="F346" s="22">
        <v>1</v>
      </c>
      <c r="G346" s="22">
        <v>1</v>
      </c>
    </row>
    <row r="347" spans="2:7">
      <c r="B347" s="22"/>
      <c r="C347" s="22" t="s">
        <v>66</v>
      </c>
      <c r="D347" s="22">
        <v>5</v>
      </c>
      <c r="E347" s="22">
        <v>0</v>
      </c>
      <c r="F347" s="22">
        <v>0</v>
      </c>
      <c r="G347" s="22">
        <v>0</v>
      </c>
    </row>
    <row r="348" spans="2:7">
      <c r="B348" s="22"/>
      <c r="C348" s="22" t="s">
        <v>65</v>
      </c>
      <c r="D348" s="22">
        <v>1</v>
      </c>
      <c r="E348" s="22">
        <v>0</v>
      </c>
      <c r="F348" s="22">
        <v>0</v>
      </c>
      <c r="G348" s="22">
        <v>0</v>
      </c>
    </row>
    <row r="349" spans="2:7">
      <c r="B349" s="22"/>
      <c r="C349" s="22" t="s">
        <v>67</v>
      </c>
      <c r="D349" s="22">
        <v>1</v>
      </c>
      <c r="E349" s="22">
        <v>0</v>
      </c>
      <c r="F349" s="22">
        <v>0</v>
      </c>
      <c r="G349" s="22">
        <v>2</v>
      </c>
    </row>
    <row r="350" spans="2:7">
      <c r="B350" s="22"/>
      <c r="C350" s="22" t="s">
        <v>68</v>
      </c>
      <c r="D350" s="22">
        <v>1</v>
      </c>
      <c r="E350" s="22">
        <v>1</v>
      </c>
      <c r="F350" s="22">
        <v>1</v>
      </c>
      <c r="G350" s="22">
        <v>0</v>
      </c>
    </row>
    <row r="351" spans="2:7">
      <c r="B351" s="22"/>
      <c r="C351" s="22" t="s">
        <v>12</v>
      </c>
      <c r="D351" s="22">
        <v>13</v>
      </c>
      <c r="E351" s="22">
        <v>15</v>
      </c>
      <c r="F351" s="22">
        <v>3</v>
      </c>
      <c r="G351" s="22">
        <v>1</v>
      </c>
    </row>
    <row r="353" spans="2:7">
      <c r="B353" s="1"/>
      <c r="C353" s="1"/>
      <c r="D353" s="1" t="s">
        <v>0</v>
      </c>
      <c r="E353" s="1"/>
      <c r="F353" s="1" t="s">
        <v>1</v>
      </c>
      <c r="G353" s="1"/>
    </row>
    <row r="354" spans="2:7">
      <c r="B354" s="1" t="s">
        <v>16</v>
      </c>
      <c r="C354" s="1"/>
      <c r="D354" s="1" t="s">
        <v>3</v>
      </c>
      <c r="E354" s="1" t="s">
        <v>4</v>
      </c>
      <c r="F354" s="1" t="s">
        <v>3</v>
      </c>
      <c r="G354" s="1" t="s">
        <v>4</v>
      </c>
    </row>
    <row r="355" spans="2:7">
      <c r="B355" s="22" t="s">
        <v>57</v>
      </c>
      <c r="C355" s="22" t="s">
        <v>64</v>
      </c>
      <c r="D355" s="22">
        <v>11</v>
      </c>
      <c r="E355" s="22">
        <v>6</v>
      </c>
      <c r="F355" s="22">
        <v>6</v>
      </c>
      <c r="G355" s="22">
        <v>2</v>
      </c>
    </row>
    <row r="356" spans="2:7">
      <c r="B356" s="22"/>
      <c r="C356" s="22" t="s">
        <v>63</v>
      </c>
      <c r="D356" s="22">
        <v>6</v>
      </c>
      <c r="E356" s="22">
        <v>2</v>
      </c>
      <c r="F356" s="22">
        <v>2</v>
      </c>
      <c r="G356" s="22">
        <v>1</v>
      </c>
    </row>
    <row r="357" spans="2:7">
      <c r="B357" s="22"/>
      <c r="C357" s="22" t="s">
        <v>66</v>
      </c>
      <c r="D357" s="22">
        <v>3</v>
      </c>
      <c r="E357" s="22">
        <v>1</v>
      </c>
      <c r="F357" s="22">
        <v>0</v>
      </c>
      <c r="G357" s="22">
        <v>0</v>
      </c>
    </row>
    <row r="358" spans="2:7">
      <c r="B358" s="22"/>
      <c r="C358" s="22" t="s">
        <v>65</v>
      </c>
      <c r="D358" s="22">
        <v>1</v>
      </c>
      <c r="E358" s="22">
        <v>0</v>
      </c>
      <c r="F358" s="22">
        <v>0</v>
      </c>
      <c r="G358" s="22">
        <v>0</v>
      </c>
    </row>
    <row r="359" spans="2:7">
      <c r="B359" s="22"/>
      <c r="C359" s="22" t="s">
        <v>67</v>
      </c>
      <c r="D359" s="22">
        <v>4</v>
      </c>
      <c r="E359" s="22">
        <v>1</v>
      </c>
      <c r="F359" s="22">
        <v>2</v>
      </c>
      <c r="G359" s="22">
        <v>2</v>
      </c>
    </row>
    <row r="360" spans="2:7">
      <c r="B360" s="22"/>
      <c r="C360" s="22" t="s">
        <v>68</v>
      </c>
      <c r="D360" s="22">
        <v>3</v>
      </c>
      <c r="E360" s="22">
        <v>0</v>
      </c>
      <c r="F360" s="22">
        <v>1</v>
      </c>
      <c r="G360" s="22">
        <v>0</v>
      </c>
    </row>
    <row r="361" spans="2:7">
      <c r="B361" s="22"/>
      <c r="C361" s="22" t="s">
        <v>12</v>
      </c>
      <c r="D361" s="22">
        <v>11</v>
      </c>
      <c r="E361" s="22">
        <v>7</v>
      </c>
      <c r="F361" s="22">
        <v>0</v>
      </c>
      <c r="G361" s="22">
        <v>3</v>
      </c>
    </row>
    <row r="363" spans="2:7">
      <c r="B363" s="1"/>
      <c r="C363" s="1"/>
      <c r="D363" s="1" t="s">
        <v>0</v>
      </c>
      <c r="E363" s="1"/>
      <c r="F363" s="1" t="s">
        <v>1</v>
      </c>
      <c r="G363" s="1"/>
    </row>
    <row r="364" spans="2:7">
      <c r="B364" s="1" t="s">
        <v>13</v>
      </c>
      <c r="C364" s="1"/>
      <c r="D364" s="1" t="s">
        <v>3</v>
      </c>
      <c r="E364" s="1" t="s">
        <v>4</v>
      </c>
      <c r="F364" s="1" t="s">
        <v>3</v>
      </c>
      <c r="G364" s="1" t="s">
        <v>4</v>
      </c>
    </row>
    <row r="365" spans="2:7">
      <c r="B365" s="22" t="s">
        <v>75</v>
      </c>
      <c r="C365" s="22" t="s">
        <v>64</v>
      </c>
      <c r="D365" s="22">
        <v>33</v>
      </c>
      <c r="E365" s="22">
        <v>10</v>
      </c>
      <c r="F365" s="22">
        <v>7</v>
      </c>
      <c r="G365" s="22">
        <v>4</v>
      </c>
    </row>
    <row r="366" spans="2:7">
      <c r="B366" s="22"/>
      <c r="C366" s="22" t="s">
        <v>70</v>
      </c>
      <c r="D366" s="22">
        <v>11</v>
      </c>
      <c r="E366" s="22">
        <v>3</v>
      </c>
      <c r="F366" s="22">
        <v>2</v>
      </c>
      <c r="G366" s="22">
        <v>0</v>
      </c>
    </row>
    <row r="367" spans="2:7">
      <c r="B367" s="22"/>
      <c r="C367" s="22" t="s">
        <v>66</v>
      </c>
      <c r="D367" s="22">
        <v>2</v>
      </c>
      <c r="E367" s="22">
        <v>4</v>
      </c>
      <c r="F367" s="22">
        <v>0</v>
      </c>
      <c r="G367" s="22">
        <v>0</v>
      </c>
    </row>
    <row r="368" spans="2:7">
      <c r="B368" s="22"/>
      <c r="C368" s="22" t="s">
        <v>71</v>
      </c>
      <c r="D368" s="22">
        <v>2</v>
      </c>
      <c r="E368" s="22">
        <v>3</v>
      </c>
      <c r="F368" s="22">
        <v>2</v>
      </c>
      <c r="G368" s="22">
        <v>0</v>
      </c>
    </row>
    <row r="369" spans="2:7">
      <c r="B369" s="22"/>
      <c r="C369" s="22" t="s">
        <v>72</v>
      </c>
      <c r="D369" s="22">
        <v>8</v>
      </c>
      <c r="E369" s="22">
        <v>0</v>
      </c>
      <c r="F369" s="22">
        <v>1</v>
      </c>
      <c r="G369" s="22">
        <v>0</v>
      </c>
    </row>
    <row r="370" spans="2:7">
      <c r="B370" s="22"/>
      <c r="C370" s="22" t="s">
        <v>73</v>
      </c>
      <c r="D370" s="22">
        <v>10</v>
      </c>
      <c r="E370" s="22">
        <v>2</v>
      </c>
      <c r="F370" s="22">
        <v>1</v>
      </c>
      <c r="G370" s="22">
        <v>0</v>
      </c>
    </row>
    <row r="371" spans="2:7">
      <c r="B371" s="22"/>
      <c r="C371" s="22" t="s">
        <v>12</v>
      </c>
      <c r="D371" s="22">
        <v>8</v>
      </c>
      <c r="E371" s="22">
        <v>15</v>
      </c>
      <c r="F371" s="22">
        <v>3</v>
      </c>
      <c r="G371" s="22">
        <v>4</v>
      </c>
    </row>
    <row r="373" spans="2:7">
      <c r="B373" s="1"/>
      <c r="C373" s="1"/>
      <c r="D373" s="1" t="s">
        <v>0</v>
      </c>
      <c r="E373" s="1"/>
      <c r="F373" s="1" t="s">
        <v>1</v>
      </c>
      <c r="G373" s="1"/>
    </row>
    <row r="374" spans="2:7">
      <c r="B374" s="1" t="s">
        <v>18</v>
      </c>
      <c r="C374" s="1"/>
      <c r="D374" s="1" t="s">
        <v>3</v>
      </c>
      <c r="E374" s="1" t="s">
        <v>4</v>
      </c>
      <c r="F374" s="1" t="s">
        <v>3</v>
      </c>
      <c r="G374" s="1" t="s">
        <v>4</v>
      </c>
    </row>
    <row r="375" spans="2:7">
      <c r="B375" s="22" t="s">
        <v>56</v>
      </c>
      <c r="C375" s="22" t="s">
        <v>64</v>
      </c>
      <c r="D375" s="22">
        <v>15</v>
      </c>
      <c r="E375" s="22">
        <v>7</v>
      </c>
      <c r="F375" s="22">
        <v>5</v>
      </c>
      <c r="G375" s="22">
        <v>7</v>
      </c>
    </row>
    <row r="376" spans="2:7">
      <c r="B376" s="22"/>
      <c r="C376" s="22" t="s">
        <v>70</v>
      </c>
      <c r="D376" s="22">
        <v>6</v>
      </c>
      <c r="E376" s="22">
        <v>3</v>
      </c>
      <c r="F376" s="22">
        <v>2</v>
      </c>
      <c r="G376" s="22">
        <v>0</v>
      </c>
    </row>
    <row r="377" spans="2:7">
      <c r="B377" s="22"/>
      <c r="C377" s="22" t="s">
        <v>66</v>
      </c>
      <c r="D377" s="22">
        <v>2</v>
      </c>
      <c r="E377" s="22">
        <v>0</v>
      </c>
      <c r="F377" s="22">
        <v>0</v>
      </c>
      <c r="G377" s="22">
        <v>0</v>
      </c>
    </row>
    <row r="378" spans="2:7">
      <c r="B378" s="22"/>
      <c r="C378" s="22" t="s">
        <v>71</v>
      </c>
      <c r="D378" s="22">
        <v>4</v>
      </c>
      <c r="E378" s="22">
        <v>3</v>
      </c>
      <c r="F378" s="22">
        <v>0</v>
      </c>
      <c r="G378" s="22">
        <v>1</v>
      </c>
    </row>
    <row r="379" spans="2:7">
      <c r="B379" s="22"/>
      <c r="C379" s="22" t="s">
        <v>72</v>
      </c>
      <c r="D379" s="22">
        <v>3</v>
      </c>
      <c r="E379" s="22">
        <v>0</v>
      </c>
      <c r="F379" s="22">
        <v>1</v>
      </c>
      <c r="G379" s="22">
        <v>1</v>
      </c>
    </row>
    <row r="380" spans="2:7">
      <c r="B380" s="22"/>
      <c r="C380" s="22" t="s">
        <v>73</v>
      </c>
      <c r="D380" s="22">
        <v>0</v>
      </c>
      <c r="E380" s="22">
        <v>1</v>
      </c>
      <c r="F380" s="22">
        <v>0</v>
      </c>
      <c r="G380" s="22">
        <v>0</v>
      </c>
    </row>
    <row r="381" spans="2:7">
      <c r="B381" s="22"/>
      <c r="C381" s="22" t="s">
        <v>12</v>
      </c>
      <c r="D381" s="22">
        <v>4</v>
      </c>
      <c r="E381" s="22">
        <v>9</v>
      </c>
      <c r="F381" s="22">
        <v>1</v>
      </c>
      <c r="G381" s="22">
        <v>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000"/>
  <sheetViews>
    <sheetView topLeftCell="N1" workbookViewId="0">
      <selection activeCell="AH24" sqref="AH24:AI25"/>
    </sheetView>
  </sheetViews>
  <sheetFormatPr baseColWidth="10" defaultColWidth="14.42578125" defaultRowHeight="15" customHeight="1"/>
  <cols>
    <col min="1" max="13" width="11.42578125" customWidth="1"/>
    <col min="14" max="14" width="12.85546875" customWidth="1"/>
    <col min="15" max="15" width="11.42578125" customWidth="1"/>
    <col min="16" max="16" width="16.28515625" customWidth="1"/>
    <col min="17" max="17" width="11.42578125" customWidth="1"/>
    <col min="18" max="18" width="12.5703125" customWidth="1"/>
    <col min="19" max="19" width="11.42578125" customWidth="1"/>
    <col min="20" max="20" width="8.5703125" customWidth="1"/>
    <col min="21" max="21" width="11.42578125" customWidth="1"/>
    <col min="22" max="22" width="8.7109375" customWidth="1"/>
    <col min="23" max="23" width="11.42578125" customWidth="1"/>
    <col min="24" max="25" width="8.85546875" customWidth="1"/>
    <col min="26" max="27" width="11.42578125" customWidth="1"/>
    <col min="28" max="28" width="11.42578125" style="49" customWidth="1"/>
    <col min="29" max="29" width="11.42578125" customWidth="1"/>
    <col min="30" max="30" width="11.42578125" style="53" customWidth="1"/>
    <col min="31" max="31" width="11.42578125" customWidth="1"/>
    <col min="32" max="32" width="11.42578125" style="53" customWidth="1"/>
    <col min="33" max="33" width="11.42578125" customWidth="1"/>
    <col min="34" max="34" width="11.42578125" style="53" customWidth="1"/>
    <col min="35" max="35" width="11.42578125" customWidth="1"/>
  </cols>
  <sheetData>
    <row r="1" spans="2:36">
      <c r="AA1" s="2"/>
      <c r="AC1" s="2" t="s">
        <v>165</v>
      </c>
      <c r="AD1" s="2"/>
      <c r="AE1" s="2" t="s">
        <v>192</v>
      </c>
      <c r="AF1" s="2"/>
      <c r="AG1" s="2" t="s">
        <v>66</v>
      </c>
      <c r="AH1" s="2"/>
      <c r="AI1" s="2" t="s">
        <v>193</v>
      </c>
      <c r="AJ1" s="49"/>
    </row>
    <row r="2" spans="2:36">
      <c r="B2" s="5" t="s">
        <v>61</v>
      </c>
      <c r="C2" s="5"/>
      <c r="D2" s="5"/>
      <c r="E2" s="5"/>
      <c r="F2" s="5"/>
      <c r="G2" s="5"/>
      <c r="I2" s="5" t="s">
        <v>182</v>
      </c>
      <c r="J2" s="5"/>
      <c r="K2" s="5"/>
      <c r="L2" s="5"/>
      <c r="N2" s="5" t="s">
        <v>183</v>
      </c>
      <c r="O2" s="5"/>
      <c r="P2" s="5"/>
      <c r="Z2" s="6" t="s">
        <v>184</v>
      </c>
      <c r="AA2" s="26" t="s">
        <v>103</v>
      </c>
      <c r="AB2" s="46">
        <f>100-AC2</f>
        <v>93.023255813953483</v>
      </c>
      <c r="AC2" s="24">
        <f>$O$35</f>
        <v>6.9767441860465116</v>
      </c>
      <c r="AD2" s="46">
        <f>100-AE2</f>
        <v>70</v>
      </c>
      <c r="AE2" s="24">
        <f>$O$36</f>
        <v>30</v>
      </c>
      <c r="AF2" s="46">
        <f>100-AG2</f>
        <v>78.94736842105263</v>
      </c>
      <c r="AG2" s="24">
        <f>$O$37</f>
        <v>21.052631578947366</v>
      </c>
      <c r="AH2" s="46">
        <f>100-AI2</f>
        <v>55.555555555555557</v>
      </c>
      <c r="AI2" s="24">
        <f>$O$38</f>
        <v>44.444444444444443</v>
      </c>
      <c r="AJ2" s="46"/>
    </row>
    <row r="3" spans="2:36">
      <c r="B3" s="1"/>
      <c r="C3" s="1"/>
      <c r="D3" s="1" t="s">
        <v>0</v>
      </c>
      <c r="E3" s="1"/>
      <c r="F3" s="1" t="s">
        <v>1</v>
      </c>
      <c r="G3" s="1"/>
      <c r="R3" s="31"/>
      <c r="S3" s="32"/>
      <c r="T3" s="32"/>
      <c r="U3" s="32"/>
      <c r="V3" s="32"/>
      <c r="W3" s="32"/>
      <c r="X3" s="32"/>
      <c r="Z3" s="6" t="s">
        <v>184</v>
      </c>
      <c r="AA3" s="26" t="s">
        <v>104</v>
      </c>
      <c r="AB3" s="46">
        <f>100-AC3</f>
        <v>97.333333333333329</v>
      </c>
      <c r="AC3" s="24">
        <f>$O$45</f>
        <v>2.666666666666667</v>
      </c>
      <c r="AD3" s="46">
        <f>100-AE3</f>
        <v>49.999999999999986</v>
      </c>
      <c r="AE3" s="24">
        <f>$O$46</f>
        <v>50.000000000000014</v>
      </c>
      <c r="AF3" s="46">
        <f>100-AG3</f>
        <v>94.736842105263165</v>
      </c>
      <c r="AG3" s="24">
        <f>$O$47</f>
        <v>5.2631578947368416</v>
      </c>
      <c r="AH3" s="46">
        <f>100-AI3</f>
        <v>80</v>
      </c>
      <c r="AI3" s="24">
        <f>$O$48</f>
        <v>20</v>
      </c>
      <c r="AJ3" s="46"/>
    </row>
    <row r="4" spans="2:36">
      <c r="B4" s="1" t="s">
        <v>2</v>
      </c>
      <c r="C4" s="1"/>
      <c r="D4" s="1" t="s">
        <v>3</v>
      </c>
      <c r="E4" s="1" t="s">
        <v>4</v>
      </c>
      <c r="F4" s="1" t="s">
        <v>3</v>
      </c>
      <c r="G4" s="1" t="s">
        <v>4</v>
      </c>
      <c r="S4" s="56" t="s">
        <v>98</v>
      </c>
      <c r="T4" s="55"/>
      <c r="U4" s="56" t="s">
        <v>99</v>
      </c>
      <c r="V4" s="55"/>
      <c r="W4" s="56" t="s">
        <v>100</v>
      </c>
      <c r="X4" s="55"/>
      <c r="Z4" s="6" t="s">
        <v>184</v>
      </c>
      <c r="AA4" s="26" t="s">
        <v>105</v>
      </c>
      <c r="AB4" s="46">
        <f>100-AC4</f>
        <v>92.857142857142861</v>
      </c>
      <c r="AC4" s="24">
        <f>$O$55</f>
        <v>7.1428571428571432</v>
      </c>
      <c r="AD4" s="46">
        <f>100-AE4</f>
        <v>85.714285714285722</v>
      </c>
      <c r="AE4" s="24">
        <f>$O$56</f>
        <v>14.285714285714285</v>
      </c>
      <c r="AF4" s="46">
        <f>100-AG4</f>
        <v>50</v>
      </c>
      <c r="AG4" s="24">
        <f>$O$57</f>
        <v>50</v>
      </c>
      <c r="AH4" s="46">
        <f>100-AI4</f>
        <v>75</v>
      </c>
      <c r="AI4" s="24">
        <f>$O$58</f>
        <v>25</v>
      </c>
      <c r="AJ4" s="46"/>
    </row>
    <row r="5" spans="2:36">
      <c r="B5" s="7" t="s">
        <v>45</v>
      </c>
      <c r="C5" s="2" t="s">
        <v>64</v>
      </c>
      <c r="D5" s="8">
        <v>7.5</v>
      </c>
      <c r="E5" s="21">
        <v>23</v>
      </c>
      <c r="F5" s="8">
        <v>5.5</v>
      </c>
      <c r="G5" s="8">
        <v>12.5</v>
      </c>
      <c r="S5" s="60" t="s">
        <v>194</v>
      </c>
      <c r="T5" s="55"/>
      <c r="U5" s="60" t="s">
        <v>194</v>
      </c>
      <c r="V5" s="55"/>
      <c r="W5" s="60" t="s">
        <v>194</v>
      </c>
      <c r="X5" s="55"/>
      <c r="Z5" s="6" t="s">
        <v>184</v>
      </c>
      <c r="AA5" s="26" t="s">
        <v>106</v>
      </c>
      <c r="AB5" s="46">
        <f>100-AC5</f>
        <v>95.121951219512198</v>
      </c>
      <c r="AC5" s="24">
        <f>$O$65</f>
        <v>4.8780487804878048</v>
      </c>
      <c r="AD5" s="46">
        <f>100-AE5</f>
        <v>66.666666666666671</v>
      </c>
      <c r="AE5" s="24">
        <f>$O$66</f>
        <v>33.333333333333329</v>
      </c>
      <c r="AF5" s="46">
        <f>100-AG5</f>
        <v>30</v>
      </c>
      <c r="AG5" s="24">
        <f>$O$67</f>
        <v>70</v>
      </c>
      <c r="AH5" s="46">
        <f>100-AI5</f>
        <v>0</v>
      </c>
      <c r="AI5" s="24">
        <f>$O$68</f>
        <v>100</v>
      </c>
      <c r="AJ5" s="46"/>
    </row>
    <row r="6" spans="2:36">
      <c r="B6" s="2"/>
      <c r="C6" s="2" t="s">
        <v>63</v>
      </c>
      <c r="D6" s="21">
        <v>8</v>
      </c>
      <c r="E6" s="8">
        <v>0</v>
      </c>
      <c r="F6" s="8">
        <v>3</v>
      </c>
      <c r="G6" s="8">
        <v>0</v>
      </c>
      <c r="R6" s="2" t="s">
        <v>165</v>
      </c>
      <c r="S6" s="24"/>
      <c r="T6" s="24">
        <f t="shared" ref="T6:T9" si="0">AVERAGE(O35,O45,O55,O65,O75,O85,O95,O105,O115,O345,O355)</f>
        <v>10.928907103811854</v>
      </c>
      <c r="U6" s="24"/>
      <c r="V6" s="24">
        <f t="shared" ref="V6:V9" si="1">AVERAGE(O145,O155,O165,O175,O185,O195,O205,O215,O225,O365,O375)</f>
        <v>14.338174244780641</v>
      </c>
      <c r="W6" s="24"/>
      <c r="X6" s="24">
        <f t="shared" ref="X6:X9" si="2">AVERAGE(O295,O305,O315,O325,O335)</f>
        <v>5.4818851251840943</v>
      </c>
      <c r="Z6" s="6" t="s">
        <v>184</v>
      </c>
      <c r="AA6" s="26" t="s">
        <v>107</v>
      </c>
      <c r="AB6" s="46">
        <f>100-AC6</f>
        <v>73.015873015873012</v>
      </c>
      <c r="AC6" s="24">
        <f>$O$75</f>
        <v>26.984126984126984</v>
      </c>
      <c r="AD6" s="46">
        <f>100-AE6</f>
        <v>45.161290322580648</v>
      </c>
      <c r="AE6" s="24">
        <f>$O$76</f>
        <v>54.838709677419352</v>
      </c>
      <c r="AF6" s="46">
        <f>100-AG6</f>
        <v>91.666666666666671</v>
      </c>
      <c r="AG6" s="24">
        <f>$O$77</f>
        <v>8.3333333333333321</v>
      </c>
      <c r="AH6" s="46">
        <f>100-AI6</f>
        <v>80</v>
      </c>
      <c r="AI6" s="24">
        <f>$O$78</f>
        <v>20</v>
      </c>
      <c r="AJ6" s="46"/>
    </row>
    <row r="7" spans="2:36">
      <c r="B7" s="2"/>
      <c r="C7" s="2" t="s">
        <v>66</v>
      </c>
      <c r="D7" s="8">
        <v>1</v>
      </c>
      <c r="E7" s="8">
        <v>2</v>
      </c>
      <c r="F7" s="8">
        <v>0.5</v>
      </c>
      <c r="G7" s="8">
        <v>0.5</v>
      </c>
      <c r="R7" s="2" t="s">
        <v>192</v>
      </c>
      <c r="S7" s="24"/>
      <c r="T7" s="24">
        <f t="shared" si="0"/>
        <v>29.891542149606664</v>
      </c>
      <c r="U7" s="24"/>
      <c r="V7" s="24">
        <f t="shared" si="1"/>
        <v>29.330205520278742</v>
      </c>
      <c r="W7" s="24"/>
      <c r="X7" s="24">
        <f t="shared" si="2"/>
        <v>26.002136752136749</v>
      </c>
      <c r="Z7" s="6" t="s">
        <v>184</v>
      </c>
      <c r="AA7" s="26" t="s">
        <v>108</v>
      </c>
      <c r="AB7" s="46">
        <f>100-AC7</f>
        <v>100</v>
      </c>
      <c r="AC7" s="24">
        <f>$O$85</f>
        <v>0</v>
      </c>
      <c r="AD7" s="46">
        <f>100-AE7</f>
        <v>100</v>
      </c>
      <c r="AE7" s="24">
        <f>$O$86</f>
        <v>0</v>
      </c>
      <c r="AF7" s="46">
        <f>100-AG7</f>
        <v>84.615384615384613</v>
      </c>
      <c r="AG7" s="24">
        <f>$O$87</f>
        <v>15.384615384615385</v>
      </c>
      <c r="AH7" s="46">
        <f>100-AI7</f>
        <v>50</v>
      </c>
      <c r="AI7" s="24">
        <f>$O$88</f>
        <v>50</v>
      </c>
      <c r="AJ7" s="46"/>
    </row>
    <row r="8" spans="2:36">
      <c r="B8" s="2"/>
      <c r="C8" s="2" t="s">
        <v>65</v>
      </c>
      <c r="D8" s="8">
        <v>2</v>
      </c>
      <c r="E8" s="8">
        <v>0.5</v>
      </c>
      <c r="F8" s="8">
        <v>1.5</v>
      </c>
      <c r="G8" s="8">
        <v>0</v>
      </c>
      <c r="R8" s="2" t="s">
        <v>66</v>
      </c>
      <c r="S8" s="24"/>
      <c r="T8" s="24">
        <f t="shared" si="0"/>
        <v>29.808831519357838</v>
      </c>
      <c r="U8" s="24"/>
      <c r="V8" s="24">
        <f t="shared" si="1"/>
        <v>27.391562685680334</v>
      </c>
      <c r="W8" s="24"/>
      <c r="X8" s="24">
        <f t="shared" si="2"/>
        <v>23.023809523809526</v>
      </c>
      <c r="Z8" s="6" t="s">
        <v>184</v>
      </c>
      <c r="AA8" s="26" t="s">
        <v>109</v>
      </c>
      <c r="AB8" s="46">
        <f>100-AC8</f>
        <v>94.680851063829792</v>
      </c>
      <c r="AC8" s="24">
        <f>$O$95</f>
        <v>5.3191489361702127</v>
      </c>
      <c r="AD8" s="46">
        <f>100-AE8</f>
        <v>72.222222222222229</v>
      </c>
      <c r="AE8" s="24">
        <f>$O$96</f>
        <v>27.777777777777779</v>
      </c>
      <c r="AF8" s="46">
        <f>100-AG8</f>
        <v>91.666666666666671</v>
      </c>
      <c r="AG8" s="24">
        <f>$O$97</f>
        <v>8.3333333333333321</v>
      </c>
      <c r="AH8" s="46">
        <f>100-AI8</f>
        <v>40</v>
      </c>
      <c r="AI8" s="24">
        <f>$O$98</f>
        <v>60</v>
      </c>
      <c r="AJ8" s="46"/>
    </row>
    <row r="9" spans="2:36">
      <c r="B9" s="2"/>
      <c r="C9" s="2" t="s">
        <v>67</v>
      </c>
      <c r="D9" s="8">
        <v>0</v>
      </c>
      <c r="E9" s="8">
        <v>0.5</v>
      </c>
      <c r="F9" s="8">
        <v>0</v>
      </c>
      <c r="G9" s="8">
        <v>0</v>
      </c>
      <c r="R9" s="2" t="s">
        <v>193</v>
      </c>
      <c r="S9" s="24"/>
      <c r="T9" s="24">
        <f t="shared" si="0"/>
        <v>49.410450660450664</v>
      </c>
      <c r="U9" s="24"/>
      <c r="V9" s="24">
        <f t="shared" si="1"/>
        <v>39.688644688644686</v>
      </c>
      <c r="W9" s="24"/>
      <c r="X9" s="24">
        <f t="shared" si="2"/>
        <v>49.126984126984119</v>
      </c>
      <c r="Z9" s="6" t="s">
        <v>184</v>
      </c>
      <c r="AA9" s="26" t="s">
        <v>110</v>
      </c>
      <c r="AB9" s="46">
        <f>100-AC9</f>
        <v>80.851063829787236</v>
      </c>
      <c r="AC9" s="24">
        <f>$O$105</f>
        <v>19.148936170212767</v>
      </c>
      <c r="AD9" s="46">
        <f>100-AE9</f>
        <v>74.285714285714292</v>
      </c>
      <c r="AE9" s="24">
        <f>$O$106</f>
        <v>25.714285714285712</v>
      </c>
      <c r="AF9" s="46">
        <f>100-AG9</f>
        <v>73.684210526315795</v>
      </c>
      <c r="AG9" s="24">
        <f>$O$107</f>
        <v>26.315789473684209</v>
      </c>
      <c r="AH9" s="46">
        <f>100-AI9</f>
        <v>68.75</v>
      </c>
      <c r="AI9" s="24">
        <f>$O$108</f>
        <v>31.25</v>
      </c>
      <c r="AJ9" s="46"/>
    </row>
    <row r="10" spans="2:36">
      <c r="B10" s="2"/>
      <c r="C10" s="2" t="s">
        <v>68</v>
      </c>
      <c r="D10" s="8">
        <v>0.5</v>
      </c>
      <c r="E10" s="8">
        <v>0</v>
      </c>
      <c r="F10" s="8">
        <v>0</v>
      </c>
      <c r="G10" s="8">
        <v>0</v>
      </c>
      <c r="Z10" s="6" t="s">
        <v>184</v>
      </c>
      <c r="AA10" s="26" t="s">
        <v>111</v>
      </c>
      <c r="AB10" s="46">
        <f>100-AC10</f>
        <v>83.333333333333329</v>
      </c>
      <c r="AC10" s="24">
        <f>$O$115</f>
        <v>16.666666666666668</v>
      </c>
      <c r="AD10" s="46">
        <f>100-AE10</f>
        <v>66.666666666666671</v>
      </c>
      <c r="AE10" s="24">
        <f>$O$116</f>
        <v>33.333333333333329</v>
      </c>
      <c r="AF10" s="46">
        <f>100-AG10</f>
        <v>62.5</v>
      </c>
      <c r="AG10" s="24">
        <f>$O$117</f>
        <v>37.5</v>
      </c>
      <c r="AH10" s="46">
        <f>100-AI10</f>
        <v>53.846153846153847</v>
      </c>
      <c r="AI10" s="24">
        <f>$O$118</f>
        <v>46.153846153846153</v>
      </c>
      <c r="AJ10" s="46"/>
    </row>
    <row r="11" spans="2:36">
      <c r="B11" s="2"/>
      <c r="C11" s="2" t="s">
        <v>12</v>
      </c>
      <c r="D11" s="8">
        <v>11.5</v>
      </c>
      <c r="E11" s="8">
        <v>11</v>
      </c>
      <c r="F11" s="8">
        <v>3.5</v>
      </c>
      <c r="G11" s="8">
        <v>2.5</v>
      </c>
      <c r="Z11" s="6" t="s">
        <v>184</v>
      </c>
      <c r="AA11" s="27" t="s">
        <v>112</v>
      </c>
      <c r="AB11" s="46">
        <f>100-AC11</f>
        <v>95.652173913043484</v>
      </c>
      <c r="AC11" s="28">
        <f>O345</f>
        <v>4.3478260869565215</v>
      </c>
      <c r="AD11" s="46">
        <f>100-AE11</f>
        <v>83.333333333333343</v>
      </c>
      <c r="AE11" s="28">
        <f>O346</f>
        <v>16.666666666666664</v>
      </c>
      <c r="AF11" s="46">
        <f>100-AG11</f>
        <v>71.428571428571431</v>
      </c>
      <c r="AG11" s="28">
        <f>O347</f>
        <v>28.571428571428569</v>
      </c>
      <c r="AH11" s="46">
        <f>100-AI11</f>
        <v>33.333333333333343</v>
      </c>
      <c r="AI11" s="28">
        <f>O348</f>
        <v>66.666666666666657</v>
      </c>
      <c r="AJ11" s="46"/>
    </row>
    <row r="12" spans="2:36">
      <c r="S12" s="58"/>
      <c r="T12" s="59"/>
      <c r="U12" s="58"/>
      <c r="V12" s="59"/>
      <c r="W12" s="58"/>
      <c r="X12" s="59"/>
      <c r="Z12" s="6" t="s">
        <v>184</v>
      </c>
      <c r="AA12" s="27" t="s">
        <v>113</v>
      </c>
      <c r="AB12" s="46">
        <f>100-AC12</f>
        <v>73.913043478260875</v>
      </c>
      <c r="AC12" s="28">
        <f>O355</f>
        <v>26.086956521739129</v>
      </c>
      <c r="AD12" s="46">
        <f>100-AE12</f>
        <v>57.142857142857146</v>
      </c>
      <c r="AE12" s="28">
        <f>O356</f>
        <v>42.857142857142854</v>
      </c>
      <c r="AF12" s="46">
        <f>100-AG12</f>
        <v>42.857142857142861</v>
      </c>
      <c r="AG12" s="28">
        <f>O357</f>
        <v>57.142857142857139</v>
      </c>
      <c r="AH12" s="46">
        <f>100-AI12</f>
        <v>20</v>
      </c>
      <c r="AI12" s="28">
        <f>O358</f>
        <v>80</v>
      </c>
      <c r="AJ12" s="46"/>
    </row>
    <row r="13" spans="2:36">
      <c r="B13" s="1"/>
      <c r="C13" s="1"/>
      <c r="D13" s="1" t="s">
        <v>0</v>
      </c>
      <c r="E13" s="1"/>
      <c r="F13" s="1" t="s">
        <v>1</v>
      </c>
      <c r="G13" s="1"/>
      <c r="Z13" s="6" t="s">
        <v>191</v>
      </c>
      <c r="AA13" s="26" t="s">
        <v>117</v>
      </c>
      <c r="AB13" s="46">
        <f>100-AC13</f>
        <v>82.608695652173907</v>
      </c>
      <c r="AC13" s="24">
        <f>$O$145</f>
        <v>17.391304347826086</v>
      </c>
      <c r="AD13" s="46">
        <f>100-AE13</f>
        <v>91.489361702127667</v>
      </c>
      <c r="AE13" s="24">
        <f>$O$146</f>
        <v>8.5106382978723403</v>
      </c>
      <c r="AF13" s="46">
        <f>100-AG13</f>
        <v>87.5</v>
      </c>
      <c r="AG13" s="24">
        <f>$O$147</f>
        <v>12.5</v>
      </c>
      <c r="AH13" s="46">
        <f>100-AI13</f>
        <v>90</v>
      </c>
      <c r="AI13" s="24">
        <f>$O$148</f>
        <v>10</v>
      </c>
      <c r="AJ13" s="46"/>
    </row>
    <row r="14" spans="2:36">
      <c r="B14" s="2"/>
      <c r="C14" s="2" t="s">
        <v>68</v>
      </c>
      <c r="D14" s="8">
        <v>0</v>
      </c>
      <c r="E14" s="8">
        <v>0.33333333333333331</v>
      </c>
      <c r="F14" s="8">
        <v>0</v>
      </c>
      <c r="G14" s="8">
        <v>0</v>
      </c>
      <c r="Z14" s="6" t="s">
        <v>191</v>
      </c>
      <c r="AA14" s="26" t="s">
        <v>124</v>
      </c>
      <c r="AB14" s="46">
        <f>100-AC14</f>
        <v>98</v>
      </c>
      <c r="AC14" s="24">
        <f>$O$215</f>
        <v>2</v>
      </c>
      <c r="AD14" s="46">
        <f>100-AE14</f>
        <v>96.875</v>
      </c>
      <c r="AE14" s="24">
        <f>$O$216</f>
        <v>3.125</v>
      </c>
      <c r="AF14" s="46">
        <f>100-AG14</f>
        <v>84.615384615384613</v>
      </c>
      <c r="AG14" s="24">
        <f>$O$217</f>
        <v>15.384615384615385</v>
      </c>
      <c r="AH14" s="46">
        <f>100-AI14</f>
        <v>84.615384615384613</v>
      </c>
      <c r="AI14" s="24">
        <f>$O$218</f>
        <v>15.384615384615385</v>
      </c>
      <c r="AJ14" s="46"/>
    </row>
    <row r="15" spans="2:36" ht="15.75" customHeight="1">
      <c r="B15" s="2"/>
      <c r="C15" s="2" t="s">
        <v>12</v>
      </c>
      <c r="D15" s="8">
        <v>17</v>
      </c>
      <c r="E15" s="8">
        <v>11.333333333333334</v>
      </c>
      <c r="F15" s="8">
        <v>3.333333333333333</v>
      </c>
      <c r="G15" s="8">
        <v>2</v>
      </c>
      <c r="Z15" s="41" t="s">
        <v>191</v>
      </c>
      <c r="AA15" s="26" t="s">
        <v>125</v>
      </c>
      <c r="AB15" s="46">
        <f>100-AC15</f>
        <v>88.235294117647058</v>
      </c>
      <c r="AC15" s="24">
        <f>$O$225</f>
        <v>11.764705882352942</v>
      </c>
      <c r="AD15" s="46">
        <f>100-AE15</f>
        <v>74.358974358974365</v>
      </c>
      <c r="AE15" s="24">
        <f>$O$226</f>
        <v>25.641025641025639</v>
      </c>
      <c r="AF15" s="46">
        <f>100-AG15</f>
        <v>80</v>
      </c>
      <c r="AG15" s="24">
        <f>$O$227</f>
        <v>20</v>
      </c>
      <c r="AH15" s="46">
        <f>100-AI15</f>
        <v>80</v>
      </c>
      <c r="AI15" s="24">
        <f>$O$228</f>
        <v>20</v>
      </c>
      <c r="AJ15" s="46"/>
    </row>
    <row r="16" spans="2:36">
      <c r="B16" s="1" t="s">
        <v>2</v>
      </c>
      <c r="C16" s="1"/>
      <c r="D16" s="1" t="s">
        <v>3</v>
      </c>
      <c r="E16" s="1" t="s">
        <v>4</v>
      </c>
      <c r="F16" s="1" t="s">
        <v>3</v>
      </c>
      <c r="G16" s="1" t="s">
        <v>4</v>
      </c>
      <c r="Z16" s="6" t="s">
        <v>191</v>
      </c>
      <c r="AA16" s="29" t="s">
        <v>118</v>
      </c>
      <c r="AB16" s="46">
        <f>100-AC16</f>
        <v>86.92307692307692</v>
      </c>
      <c r="AC16" s="24">
        <f>$O$155</f>
        <v>13.076923076923078</v>
      </c>
      <c r="AD16" s="46">
        <f>100-AE16</f>
        <v>69.090909090909093</v>
      </c>
      <c r="AE16" s="24">
        <f>$O$156</f>
        <v>30.909090909090907</v>
      </c>
      <c r="AF16" s="46">
        <f>100-AG16</f>
        <v>44.999999999999993</v>
      </c>
      <c r="AG16" s="24">
        <f>$O$157</f>
        <v>55.000000000000007</v>
      </c>
      <c r="AH16" s="46">
        <f>100-AI16</f>
        <v>38.888888888888893</v>
      </c>
      <c r="AI16" s="24">
        <f>$O$158</f>
        <v>61.111111111111107</v>
      </c>
      <c r="AJ16" s="46"/>
    </row>
    <row r="17" spans="2:36">
      <c r="B17" s="7" t="s">
        <v>47</v>
      </c>
      <c r="C17" s="2" t="s">
        <v>64</v>
      </c>
      <c r="D17" s="8">
        <v>1.6666666666666667</v>
      </c>
      <c r="E17" s="21">
        <v>11.333333333333336</v>
      </c>
      <c r="F17" s="8">
        <v>0.66666666666666663</v>
      </c>
      <c r="G17" s="8">
        <v>1.6666666666666665</v>
      </c>
      <c r="Z17" s="6" t="s">
        <v>191</v>
      </c>
      <c r="AA17" s="29" t="s">
        <v>119</v>
      </c>
      <c r="AB17" s="46">
        <f>100-AC17</f>
        <v>80.303030303030312</v>
      </c>
      <c r="AC17" s="24">
        <f>$O$165</f>
        <v>19.696969696969695</v>
      </c>
      <c r="AD17" s="46">
        <f>100-AE17</f>
        <v>46.938775510204081</v>
      </c>
      <c r="AE17" s="24">
        <f>$O$166</f>
        <v>53.061224489795919</v>
      </c>
      <c r="AF17" s="46">
        <f>100-AG17</f>
        <v>71.428571428571431</v>
      </c>
      <c r="AG17" s="24">
        <f>$O$167</f>
        <v>28.571428571428569</v>
      </c>
      <c r="AH17" s="46">
        <f>100-AI17</f>
        <v>57.142857142857139</v>
      </c>
      <c r="AI17" s="24">
        <f>$O$168</f>
        <v>42.857142857142861</v>
      </c>
      <c r="AJ17" s="46"/>
    </row>
    <row r="18" spans="2:36">
      <c r="B18" s="2"/>
      <c r="C18" s="2" t="s">
        <v>63</v>
      </c>
      <c r="D18" s="21">
        <v>5.3333333333333339</v>
      </c>
      <c r="E18" s="8">
        <v>1.6666666666666667</v>
      </c>
      <c r="F18" s="8">
        <v>0.66666666666666674</v>
      </c>
      <c r="G18" s="8">
        <v>0</v>
      </c>
      <c r="Z18" s="6" t="s">
        <v>191</v>
      </c>
      <c r="AA18" s="29" t="s">
        <v>120</v>
      </c>
      <c r="AB18" s="46">
        <f>100-AC18</f>
        <v>82.35294117647058</v>
      </c>
      <c r="AC18" s="24">
        <f>$O$175</f>
        <v>17.647058823529413</v>
      </c>
      <c r="AD18" s="46">
        <f>100-AE18</f>
        <v>80</v>
      </c>
      <c r="AE18" s="24">
        <f>$O$176</f>
        <v>20</v>
      </c>
      <c r="AF18" s="46">
        <f>100-AG18</f>
        <v>76.470588235294116</v>
      </c>
      <c r="AG18" s="24">
        <f>$O$177</f>
        <v>23.52941176470588</v>
      </c>
      <c r="AH18" s="46">
        <f>100-AI18</f>
        <v>77.777777777777771</v>
      </c>
      <c r="AI18" s="24">
        <f>$O$178</f>
        <v>22.222222222222221</v>
      </c>
      <c r="AJ18" s="46"/>
    </row>
    <row r="19" spans="2:36">
      <c r="B19" s="2"/>
      <c r="C19" s="2" t="s">
        <v>66</v>
      </c>
      <c r="D19" s="8">
        <v>0.33333333333333331</v>
      </c>
      <c r="E19" s="8">
        <v>4.666666666666667</v>
      </c>
      <c r="F19" s="8">
        <v>0</v>
      </c>
      <c r="G19" s="8">
        <v>1</v>
      </c>
      <c r="Z19" s="6" t="s">
        <v>191</v>
      </c>
      <c r="AA19" s="29" t="s">
        <v>121</v>
      </c>
      <c r="AB19" s="46">
        <f>100-AC19</f>
        <v>70.833333333333329</v>
      </c>
      <c r="AC19" s="24">
        <f>$O$185</f>
        <v>29.166666666666668</v>
      </c>
      <c r="AD19" s="46">
        <f>100-AE19</f>
        <v>41.666666666666664</v>
      </c>
      <c r="AE19" s="24">
        <f>$O$186</f>
        <v>58.333333333333336</v>
      </c>
      <c r="AF19" s="46">
        <f>100-AG19</f>
        <v>72.222222222222229</v>
      </c>
      <c r="AG19" s="24">
        <f>$O$187</f>
        <v>27.777777777777779</v>
      </c>
      <c r="AH19" s="46">
        <f>100-AI19</f>
        <v>58.333333333333329</v>
      </c>
      <c r="AI19" s="24">
        <f>$O$188</f>
        <v>41.666666666666671</v>
      </c>
      <c r="AJ19" s="46"/>
    </row>
    <row r="20" spans="2:36">
      <c r="B20" s="2"/>
      <c r="C20" s="2" t="s">
        <v>65</v>
      </c>
      <c r="D20" s="8">
        <v>2.6666666666666665</v>
      </c>
      <c r="E20" s="8">
        <v>0.66666666666666674</v>
      </c>
      <c r="F20" s="8">
        <v>1</v>
      </c>
      <c r="G20" s="8">
        <v>0</v>
      </c>
      <c r="Z20" s="6" t="s">
        <v>191</v>
      </c>
      <c r="AA20" s="29" t="s">
        <v>122</v>
      </c>
      <c r="AB20" s="46">
        <f>100-AC20</f>
        <v>98.901098901098905</v>
      </c>
      <c r="AC20" s="24">
        <f>$O$195</f>
        <v>1.098901098901099</v>
      </c>
      <c r="AD20" s="46">
        <f>100-AE20</f>
        <v>83.333333333333343</v>
      </c>
      <c r="AE20" s="24">
        <f>$O$196</f>
        <v>16.666666666666664</v>
      </c>
      <c r="AF20" s="46">
        <f>100-AG20</f>
        <v>87.5</v>
      </c>
      <c r="AG20" s="24">
        <f>$O$197</f>
        <v>12.5</v>
      </c>
      <c r="AH20" s="46">
        <f>100-AI20</f>
        <v>50</v>
      </c>
      <c r="AI20" s="24">
        <f>$O$198</f>
        <v>50</v>
      </c>
      <c r="AJ20" s="46"/>
    </row>
    <row r="21" spans="2:36">
      <c r="B21" s="2"/>
      <c r="C21" s="2" t="s">
        <v>67</v>
      </c>
      <c r="D21" s="8">
        <v>0.33333333333333331</v>
      </c>
      <c r="E21" s="8">
        <v>0.33333333333333331</v>
      </c>
      <c r="F21" s="8">
        <v>0</v>
      </c>
      <c r="G21" s="8">
        <v>0</v>
      </c>
      <c r="Z21" s="6" t="s">
        <v>191</v>
      </c>
      <c r="AA21" s="29" t="s">
        <v>123</v>
      </c>
      <c r="AB21" s="46">
        <f>100-AC21</f>
        <v>89.156626506024097</v>
      </c>
      <c r="AC21" s="24">
        <f>$O$205</f>
        <v>10.843373493975903</v>
      </c>
      <c r="AD21" s="46">
        <f>100-AE21</f>
        <v>67.857142857142861</v>
      </c>
      <c r="AE21" s="24">
        <f>$O$206</f>
        <v>32.142857142857146</v>
      </c>
      <c r="AF21" s="46">
        <f>100-AG21</f>
        <v>78.571428571428569</v>
      </c>
      <c r="AG21" s="24">
        <f>$O$207</f>
        <v>21.428571428571427</v>
      </c>
      <c r="AH21" s="46">
        <f>100-AI21</f>
        <v>0</v>
      </c>
      <c r="AI21" s="24">
        <f>$O$208</f>
        <v>100</v>
      </c>
      <c r="AJ21" s="46"/>
    </row>
    <row r="22" spans="2:36" ht="15.75" customHeight="1">
      <c r="Z22" s="6" t="s">
        <v>191</v>
      </c>
      <c r="AA22" s="27" t="s">
        <v>126</v>
      </c>
      <c r="AB22" s="46"/>
      <c r="AC22" s="46"/>
      <c r="AD22" s="46"/>
      <c r="AE22" s="46"/>
      <c r="AF22" s="46"/>
      <c r="AG22" s="46"/>
      <c r="AH22" s="46"/>
      <c r="AI22" s="46"/>
      <c r="AJ22" s="46"/>
    </row>
    <row r="23" spans="2:36" ht="15.75" customHeight="1">
      <c r="B23" s="1"/>
      <c r="C23" s="1"/>
      <c r="D23" s="1" t="s">
        <v>0</v>
      </c>
      <c r="E23" s="1"/>
      <c r="F23" s="1" t="s">
        <v>1</v>
      </c>
      <c r="G23" s="1"/>
      <c r="Z23" s="6" t="s">
        <v>191</v>
      </c>
      <c r="AA23" s="27" t="s">
        <v>127</v>
      </c>
      <c r="AB23" s="46"/>
      <c r="AC23" s="46"/>
      <c r="AD23" s="46"/>
      <c r="AE23" s="46"/>
      <c r="AF23" s="46"/>
      <c r="AG23" s="46"/>
      <c r="AH23" s="46"/>
      <c r="AI23" s="46"/>
      <c r="AJ23" s="46"/>
    </row>
    <row r="24" spans="2:36" ht="15.75" customHeight="1">
      <c r="B24" s="1" t="s">
        <v>2</v>
      </c>
      <c r="C24" s="1"/>
      <c r="D24" s="1" t="s">
        <v>3</v>
      </c>
      <c r="E24" s="1" t="s">
        <v>4</v>
      </c>
      <c r="F24" s="1" t="s">
        <v>3</v>
      </c>
      <c r="G24" s="1" t="s">
        <v>4</v>
      </c>
      <c r="Z24" s="6" t="s">
        <v>76</v>
      </c>
      <c r="AA24" s="26" t="s">
        <v>137</v>
      </c>
      <c r="AB24" s="46">
        <f>100-AC24</f>
        <v>96</v>
      </c>
      <c r="AC24" s="24">
        <f>$O$325</f>
        <v>4</v>
      </c>
      <c r="AD24" s="46">
        <f>100-AE24</f>
        <v>94.444444444444443</v>
      </c>
      <c r="AE24" s="24">
        <f>$O$326</f>
        <v>5.5555555555555554</v>
      </c>
      <c r="AF24" s="46">
        <f>100-AG24</f>
        <v>85.714285714285722</v>
      </c>
      <c r="AG24" s="24">
        <f>$O$327</f>
        <v>14.285714285714285</v>
      </c>
      <c r="AH24" s="46">
        <f>100-AI24</f>
        <v>92.857142857142861</v>
      </c>
      <c r="AI24" s="24">
        <f>$O$328</f>
        <v>7.1428571428571423</v>
      </c>
      <c r="AJ24" s="46"/>
    </row>
    <row r="25" spans="2:36" ht="15.75" customHeight="1">
      <c r="B25" s="7" t="s">
        <v>48</v>
      </c>
      <c r="C25" s="2" t="s">
        <v>64</v>
      </c>
      <c r="D25" s="8">
        <v>8.5</v>
      </c>
      <c r="E25" s="21">
        <v>20.5</v>
      </c>
      <c r="F25" s="8">
        <v>11</v>
      </c>
      <c r="G25" s="8">
        <v>15.5</v>
      </c>
      <c r="Z25" s="6" t="s">
        <v>76</v>
      </c>
      <c r="AA25" s="26" t="s">
        <v>138</v>
      </c>
      <c r="AB25" s="46">
        <f>100-AC25</f>
        <v>95</v>
      </c>
      <c r="AC25" s="24">
        <f>$O$335</f>
        <v>5</v>
      </c>
      <c r="AD25" s="46">
        <f>100-AE25</f>
        <v>88.461538461538467</v>
      </c>
      <c r="AE25" s="24">
        <f>$O$336</f>
        <v>11.538461538461538</v>
      </c>
      <c r="AF25" s="46">
        <f>100-AG25</f>
        <v>87.5</v>
      </c>
      <c r="AG25" s="24">
        <f>$O$337</f>
        <v>12.5</v>
      </c>
      <c r="AH25" s="46">
        <f>100-AI25</f>
        <v>66.666666666666671</v>
      </c>
      <c r="AI25" s="24">
        <f>$O$338</f>
        <v>33.333333333333329</v>
      </c>
      <c r="AJ25" s="46"/>
    </row>
    <row r="26" spans="2:36" ht="15.75" customHeight="1">
      <c r="B26" s="2"/>
      <c r="C26" s="2" t="s">
        <v>63</v>
      </c>
      <c r="D26" s="21">
        <v>7</v>
      </c>
      <c r="E26" s="8">
        <v>2</v>
      </c>
      <c r="F26" s="8">
        <v>2.5</v>
      </c>
      <c r="G26" s="8">
        <v>0.5</v>
      </c>
      <c r="Z26" s="6" t="s">
        <v>76</v>
      </c>
      <c r="AA26" s="29" t="s">
        <v>134</v>
      </c>
      <c r="AB26" s="46">
        <f>100-AC26</f>
        <v>96.825396825396822</v>
      </c>
      <c r="AC26" s="24">
        <f>$O$295</f>
        <v>3.1746031746031744</v>
      </c>
      <c r="AD26" s="46">
        <f>100-AE26</f>
        <v>83.333333333333343</v>
      </c>
      <c r="AE26" s="24">
        <f>$O$296</f>
        <v>16.666666666666664</v>
      </c>
      <c r="AF26" s="46">
        <f>100-AG26</f>
        <v>75</v>
      </c>
      <c r="AG26" s="24">
        <f>$O$297</f>
        <v>25</v>
      </c>
      <c r="AH26" s="46">
        <f>100-AI26</f>
        <v>55.555555555555557</v>
      </c>
      <c r="AI26" s="24">
        <f>$O$298</f>
        <v>44.444444444444443</v>
      </c>
      <c r="AJ26" s="46"/>
    </row>
    <row r="27" spans="2:36" ht="15.75" customHeight="1">
      <c r="B27" s="2"/>
      <c r="C27" s="2" t="s">
        <v>66</v>
      </c>
      <c r="D27" s="8">
        <v>3</v>
      </c>
      <c r="E27" s="8">
        <v>7</v>
      </c>
      <c r="F27" s="8">
        <v>1.5</v>
      </c>
      <c r="G27" s="8">
        <v>2.5</v>
      </c>
      <c r="Z27" s="6" t="s">
        <v>76</v>
      </c>
      <c r="AA27" s="29" t="s">
        <v>135</v>
      </c>
      <c r="AB27" s="46">
        <f>100-AC27</f>
        <v>95.876288659793815</v>
      </c>
      <c r="AC27" s="24">
        <f>$O$305</f>
        <v>4.1237113402061851</v>
      </c>
      <c r="AD27" s="46">
        <f>100-AE27</f>
        <v>60</v>
      </c>
      <c r="AE27" s="24">
        <f>$O$306</f>
        <v>40</v>
      </c>
      <c r="AF27" s="46">
        <f>100-AG27</f>
        <v>66.666666666666671</v>
      </c>
      <c r="AG27" s="24">
        <f>$O$307</f>
        <v>33.333333333333329</v>
      </c>
      <c r="AH27" s="46">
        <f>100-AI27</f>
        <v>14.285714285714292</v>
      </c>
      <c r="AI27" s="24">
        <f>$O$308</f>
        <v>85.714285714285708</v>
      </c>
      <c r="AJ27" s="46"/>
    </row>
    <row r="28" spans="2:36" ht="15.75" customHeight="1">
      <c r="B28" s="2"/>
      <c r="C28" s="2" t="s">
        <v>65</v>
      </c>
      <c r="D28" s="8">
        <v>2</v>
      </c>
      <c r="E28" s="8">
        <v>0</v>
      </c>
      <c r="F28" s="8">
        <v>1</v>
      </c>
      <c r="G28" s="8">
        <v>0.5</v>
      </c>
      <c r="Z28" s="30" t="s">
        <v>76</v>
      </c>
      <c r="AA28" s="29" t="s">
        <v>136</v>
      </c>
      <c r="AB28" s="46">
        <f>100-AC28</f>
        <v>88.888888888888886</v>
      </c>
      <c r="AC28" s="24">
        <f>$O$315</f>
        <v>11.111111111111111</v>
      </c>
      <c r="AD28" s="46">
        <f>100-AE28</f>
        <v>43.75</v>
      </c>
      <c r="AE28" s="24">
        <f>$O$316</f>
        <v>56.25</v>
      </c>
      <c r="AF28" s="46">
        <f>100-AG28</f>
        <v>70</v>
      </c>
      <c r="AG28" s="24">
        <f>$O$317</f>
        <v>30</v>
      </c>
      <c r="AH28" s="46">
        <f>100-AI28</f>
        <v>25</v>
      </c>
      <c r="AI28" s="24">
        <f>$O$318</f>
        <v>75</v>
      </c>
      <c r="AJ28" s="46"/>
    </row>
    <row r="29" spans="2:36" ht="15.75" customHeight="1">
      <c r="B29" s="2"/>
      <c r="C29" s="2" t="s">
        <v>67</v>
      </c>
      <c r="D29" s="8">
        <v>2.5</v>
      </c>
      <c r="E29" s="8">
        <v>4</v>
      </c>
      <c r="F29" s="8">
        <v>0</v>
      </c>
      <c r="G29" s="8">
        <v>0</v>
      </c>
    </row>
    <row r="30" spans="2:36" ht="15.75" customHeight="1">
      <c r="B30" s="2"/>
      <c r="C30" s="2" t="s">
        <v>68</v>
      </c>
      <c r="D30" s="8">
        <v>2.5</v>
      </c>
      <c r="E30" s="8">
        <v>2</v>
      </c>
      <c r="F30" s="8">
        <v>0</v>
      </c>
      <c r="G30" s="8">
        <v>0.5</v>
      </c>
    </row>
    <row r="31" spans="2:36" ht="15.75" customHeight="1">
      <c r="B31" s="2"/>
      <c r="C31" s="2" t="s">
        <v>12</v>
      </c>
      <c r="D31" s="8">
        <v>13</v>
      </c>
      <c r="E31" s="8">
        <v>12.5</v>
      </c>
      <c r="F31" s="8">
        <v>1.5</v>
      </c>
      <c r="G31" s="8">
        <v>0.5</v>
      </c>
    </row>
    <row r="32" spans="2:36" ht="15.75" customHeight="1"/>
    <row r="33" spans="2:15" ht="15.75" customHeight="1">
      <c r="B33" s="1"/>
      <c r="C33" s="1"/>
      <c r="D33" s="1" t="s">
        <v>0</v>
      </c>
      <c r="E33" s="1"/>
      <c r="F33" s="1" t="s">
        <v>1</v>
      </c>
      <c r="G33" s="1"/>
    </row>
    <row r="34" spans="2:15" ht="15.75" customHeight="1">
      <c r="B34" s="1" t="s">
        <v>2</v>
      </c>
      <c r="C34" s="1"/>
      <c r="D34" s="1" t="s">
        <v>3</v>
      </c>
      <c r="E34" s="1" t="s">
        <v>4</v>
      </c>
      <c r="F34" s="1" t="s">
        <v>3</v>
      </c>
      <c r="G34" s="1" t="s">
        <v>4</v>
      </c>
      <c r="I34" s="9" t="s">
        <v>5</v>
      </c>
      <c r="J34" s="1" t="s">
        <v>3</v>
      </c>
      <c r="N34" s="9" t="s">
        <v>5</v>
      </c>
      <c r="O34" s="1" t="s">
        <v>194</v>
      </c>
    </row>
    <row r="35" spans="2:15" ht="15.75" customHeight="1">
      <c r="B35" s="9" t="s">
        <v>5</v>
      </c>
      <c r="C35" s="2" t="s">
        <v>64</v>
      </c>
      <c r="D35" s="8">
        <v>12.5</v>
      </c>
      <c r="E35" s="8">
        <v>19</v>
      </c>
      <c r="F35" s="8">
        <v>7.5</v>
      </c>
      <c r="G35" s="8">
        <v>5</v>
      </c>
      <c r="I35" s="2" t="s">
        <v>64</v>
      </c>
      <c r="J35" s="3">
        <f t="shared" ref="J35:J38" si="3">D35+F35</f>
        <v>20</v>
      </c>
      <c r="N35" s="2" t="s">
        <v>165</v>
      </c>
      <c r="O35" s="37">
        <f>J39*100/(J35+J39)</f>
        <v>6.9767441860465116</v>
      </c>
    </row>
    <row r="36" spans="2:15" ht="15.75" customHeight="1">
      <c r="B36" s="2"/>
      <c r="C36" s="2" t="s">
        <v>63</v>
      </c>
      <c r="D36" s="8">
        <v>3</v>
      </c>
      <c r="E36" s="8">
        <v>1.5</v>
      </c>
      <c r="F36" s="8">
        <v>0.5</v>
      </c>
      <c r="G36" s="8">
        <v>0</v>
      </c>
      <c r="I36" s="2" t="s">
        <v>63</v>
      </c>
      <c r="J36" s="3">
        <f t="shared" si="3"/>
        <v>3.5</v>
      </c>
      <c r="N36" s="2" t="s">
        <v>192</v>
      </c>
      <c r="O36" s="37">
        <f t="shared" ref="O36:O37" si="4">J39/(J36+J39)*100</f>
        <v>30</v>
      </c>
    </row>
    <row r="37" spans="2:15" ht="15.75" customHeight="1">
      <c r="B37" s="2"/>
      <c r="C37" s="2" t="s">
        <v>66</v>
      </c>
      <c r="D37" s="8">
        <v>7</v>
      </c>
      <c r="E37" s="8">
        <v>8.5</v>
      </c>
      <c r="F37" s="8">
        <v>0.5</v>
      </c>
      <c r="G37" s="8">
        <v>0.5</v>
      </c>
      <c r="I37" s="2" t="s">
        <v>66</v>
      </c>
      <c r="J37" s="3">
        <f t="shared" si="3"/>
        <v>7.5</v>
      </c>
      <c r="N37" s="2" t="s">
        <v>66</v>
      </c>
      <c r="O37" s="37">
        <f t="shared" si="4"/>
        <v>21.052631578947366</v>
      </c>
    </row>
    <row r="38" spans="2:15" ht="15.75" customHeight="1">
      <c r="B38" s="2"/>
      <c r="C38" s="2" t="s">
        <v>65</v>
      </c>
      <c r="D38" s="8">
        <v>2.5</v>
      </c>
      <c r="E38" s="8">
        <v>0</v>
      </c>
      <c r="F38" s="8">
        <v>0</v>
      </c>
      <c r="G38" s="8">
        <v>0</v>
      </c>
      <c r="I38" s="2" t="s">
        <v>65</v>
      </c>
      <c r="J38" s="3">
        <f t="shared" si="3"/>
        <v>2.5</v>
      </c>
      <c r="N38" s="2" t="s">
        <v>193</v>
      </c>
      <c r="O38" s="37">
        <f>J40/(J38+J40)*100</f>
        <v>44.444444444444443</v>
      </c>
    </row>
    <row r="39" spans="2:15" ht="15.75" customHeight="1">
      <c r="B39" s="2"/>
      <c r="C39" s="2" t="s">
        <v>67</v>
      </c>
      <c r="D39" s="8">
        <v>1.5</v>
      </c>
      <c r="E39" s="8">
        <v>0.5</v>
      </c>
      <c r="F39" s="8">
        <v>0</v>
      </c>
      <c r="G39" s="8">
        <v>0</v>
      </c>
      <c r="I39" s="2" t="s">
        <v>67</v>
      </c>
      <c r="J39" s="3">
        <f t="shared" ref="J39:J40" si="5">SUM(D39,F39)</f>
        <v>1.5</v>
      </c>
    </row>
    <row r="40" spans="2:15" ht="15.75" customHeight="1">
      <c r="B40" s="2"/>
      <c r="C40" s="2" t="s">
        <v>68</v>
      </c>
      <c r="D40" s="8">
        <v>1</v>
      </c>
      <c r="E40" s="8">
        <v>0</v>
      </c>
      <c r="F40" s="8">
        <v>1</v>
      </c>
      <c r="G40" s="8">
        <v>0</v>
      </c>
      <c r="I40" s="2" t="s">
        <v>68</v>
      </c>
      <c r="J40" s="3">
        <f t="shared" si="5"/>
        <v>2</v>
      </c>
    </row>
    <row r="41" spans="2:15" ht="15.75" customHeight="1">
      <c r="B41" s="2"/>
      <c r="C41" s="2" t="s">
        <v>12</v>
      </c>
      <c r="D41" s="8">
        <v>16</v>
      </c>
      <c r="E41" s="8">
        <v>14.5</v>
      </c>
      <c r="F41" s="8">
        <v>0.5</v>
      </c>
      <c r="G41" s="8">
        <v>1.5</v>
      </c>
      <c r="I41" s="2" t="s">
        <v>12</v>
      </c>
      <c r="J41" s="3">
        <f>D41+F41</f>
        <v>16.5</v>
      </c>
    </row>
    <row r="42" spans="2:15" ht="15.75" customHeight="1"/>
    <row r="43" spans="2:15" ht="15.75" customHeight="1">
      <c r="B43" s="1"/>
      <c r="C43" s="1"/>
      <c r="D43" s="1" t="s">
        <v>0</v>
      </c>
      <c r="E43" s="1"/>
      <c r="F43" s="1" t="s">
        <v>1</v>
      </c>
      <c r="G43" s="1"/>
    </row>
    <row r="44" spans="2:15" ht="15.75" customHeight="1">
      <c r="B44" s="1" t="s">
        <v>2</v>
      </c>
      <c r="C44" s="1"/>
      <c r="D44" s="1" t="s">
        <v>3</v>
      </c>
      <c r="E44" s="1" t="s">
        <v>4</v>
      </c>
      <c r="F44" s="1" t="s">
        <v>3</v>
      </c>
      <c r="G44" s="1" t="s">
        <v>4</v>
      </c>
      <c r="I44" s="9" t="s">
        <v>46</v>
      </c>
      <c r="J44" s="1" t="s">
        <v>3</v>
      </c>
      <c r="N44" s="9" t="s">
        <v>46</v>
      </c>
      <c r="O44" s="1" t="s">
        <v>194</v>
      </c>
    </row>
    <row r="45" spans="2:15" ht="15.75" customHeight="1">
      <c r="B45" s="9" t="s">
        <v>46</v>
      </c>
      <c r="C45" s="2" t="s">
        <v>64</v>
      </c>
      <c r="D45" s="8">
        <v>21</v>
      </c>
      <c r="E45" s="8">
        <v>20.666666666666668</v>
      </c>
      <c r="F45" s="8">
        <v>3.3333333333333335</v>
      </c>
      <c r="G45" s="8">
        <v>3.6666666666666665</v>
      </c>
      <c r="I45" s="2" t="s">
        <v>64</v>
      </c>
      <c r="J45" s="3">
        <f t="shared" ref="J45:J48" si="6">D45+F45</f>
        <v>24.333333333333332</v>
      </c>
      <c r="N45" s="2" t="s">
        <v>165</v>
      </c>
      <c r="O45" s="37">
        <f>J49*100/(J45+J49)</f>
        <v>2.666666666666667</v>
      </c>
    </row>
    <row r="46" spans="2:15" ht="15.75" customHeight="1">
      <c r="B46" s="2"/>
      <c r="C46" s="2" t="s">
        <v>63</v>
      </c>
      <c r="D46" s="8">
        <v>0.66666666666666652</v>
      </c>
      <c r="E46" s="8">
        <v>0.33333333333333343</v>
      </c>
      <c r="F46" s="8">
        <v>0</v>
      </c>
      <c r="G46" s="8">
        <v>0</v>
      </c>
      <c r="I46" s="2" t="s">
        <v>63</v>
      </c>
      <c r="J46" s="3">
        <f t="shared" si="6"/>
        <v>0.66666666666666652</v>
      </c>
      <c r="N46" s="2" t="s">
        <v>192</v>
      </c>
      <c r="O46" s="37">
        <f t="shared" ref="O46:O47" si="7">J49/(J46+J49)*100</f>
        <v>50.000000000000014</v>
      </c>
    </row>
    <row r="47" spans="2:15" ht="15.75" customHeight="1">
      <c r="B47" s="2"/>
      <c r="C47" s="2" t="s">
        <v>66</v>
      </c>
      <c r="D47" s="8">
        <v>6</v>
      </c>
      <c r="E47" s="8">
        <v>7</v>
      </c>
      <c r="F47" s="8">
        <v>0</v>
      </c>
      <c r="G47" s="8">
        <v>0.33333333333333331</v>
      </c>
      <c r="I47" s="2" t="s">
        <v>66</v>
      </c>
      <c r="J47" s="3">
        <f t="shared" si="6"/>
        <v>6</v>
      </c>
      <c r="N47" s="2" t="s">
        <v>66</v>
      </c>
      <c r="O47" s="37">
        <f t="shared" si="7"/>
        <v>5.2631578947368416</v>
      </c>
    </row>
    <row r="48" spans="2:15" ht="15.75" customHeight="1">
      <c r="B48" s="2"/>
      <c r="C48" s="2" t="s">
        <v>65</v>
      </c>
      <c r="D48" s="8">
        <v>1.3333333333333335</v>
      </c>
      <c r="E48" s="8">
        <v>0.33333333333333331</v>
      </c>
      <c r="F48" s="8">
        <v>0</v>
      </c>
      <c r="G48" s="8">
        <v>0.33333333333333331</v>
      </c>
      <c r="I48" s="2" t="s">
        <v>65</v>
      </c>
      <c r="J48" s="3">
        <f t="shared" si="6"/>
        <v>1.3333333333333335</v>
      </c>
      <c r="N48" s="2" t="s">
        <v>193</v>
      </c>
      <c r="O48" s="37">
        <f>J50/(J48+J50)*100</f>
        <v>20</v>
      </c>
    </row>
    <row r="49" spans="2:15" ht="15.75" customHeight="1">
      <c r="B49" s="2"/>
      <c r="C49" s="2" t="s">
        <v>67</v>
      </c>
      <c r="D49" s="8">
        <v>0.66666666666666674</v>
      </c>
      <c r="E49" s="8">
        <v>0.33333333333333331</v>
      </c>
      <c r="F49" s="8">
        <v>0</v>
      </c>
      <c r="G49" s="8">
        <v>0</v>
      </c>
      <c r="I49" s="2" t="s">
        <v>67</v>
      </c>
      <c r="J49" s="3">
        <f t="shared" ref="J49:J50" si="8">SUM(D49,F49)</f>
        <v>0.66666666666666674</v>
      </c>
    </row>
    <row r="50" spans="2:15" ht="15.75" customHeight="1">
      <c r="B50" s="2"/>
      <c r="C50" s="2" t="s">
        <v>68</v>
      </c>
      <c r="D50" s="8">
        <v>0.33333333333333331</v>
      </c>
      <c r="E50" s="8">
        <v>0</v>
      </c>
      <c r="F50" s="8">
        <v>0</v>
      </c>
      <c r="G50" s="8">
        <v>0</v>
      </c>
      <c r="I50" s="2" t="s">
        <v>68</v>
      </c>
      <c r="J50" s="3">
        <f t="shared" si="8"/>
        <v>0.33333333333333331</v>
      </c>
    </row>
    <row r="51" spans="2:15" ht="15.75" customHeight="1">
      <c r="B51" s="2"/>
      <c r="C51" s="2" t="s">
        <v>12</v>
      </c>
      <c r="D51" s="8">
        <v>14.666666666666668</v>
      </c>
      <c r="E51" s="8">
        <v>17.666666666666668</v>
      </c>
      <c r="F51" s="8">
        <v>4</v>
      </c>
      <c r="G51" s="8">
        <v>1.9999999999999998</v>
      </c>
      <c r="I51" s="2" t="s">
        <v>12</v>
      </c>
      <c r="J51" s="3">
        <f>D51+F51</f>
        <v>18.666666666666668</v>
      </c>
    </row>
    <row r="52" spans="2:15" ht="15.75" customHeight="1"/>
    <row r="53" spans="2:15" ht="15.75" customHeight="1">
      <c r="B53" s="1"/>
      <c r="C53" s="1"/>
      <c r="D53" s="1" t="s">
        <v>0</v>
      </c>
      <c r="E53" s="1"/>
      <c r="F53" s="1" t="s">
        <v>1</v>
      </c>
      <c r="G53" s="1"/>
    </row>
    <row r="54" spans="2:15" ht="15.75" customHeight="1">
      <c r="B54" s="1" t="s">
        <v>2</v>
      </c>
      <c r="C54" s="1"/>
      <c r="D54" s="1" t="s">
        <v>3</v>
      </c>
      <c r="E54" s="1" t="s">
        <v>4</v>
      </c>
      <c r="F54" s="1" t="s">
        <v>3</v>
      </c>
      <c r="G54" s="1" t="s">
        <v>4</v>
      </c>
      <c r="I54" s="9" t="s">
        <v>49</v>
      </c>
      <c r="J54" s="1" t="s">
        <v>3</v>
      </c>
      <c r="N54" s="9" t="s">
        <v>49</v>
      </c>
      <c r="O54" s="1" t="s">
        <v>194</v>
      </c>
    </row>
    <row r="55" spans="2:15" ht="15.75" customHeight="1">
      <c r="B55" s="9" t="s">
        <v>49</v>
      </c>
      <c r="C55" s="2" t="s">
        <v>64</v>
      </c>
      <c r="D55" s="8">
        <v>8</v>
      </c>
      <c r="E55" s="8">
        <v>6</v>
      </c>
      <c r="F55" s="8">
        <v>5</v>
      </c>
      <c r="G55" s="8">
        <v>5.5</v>
      </c>
      <c r="I55" s="2" t="s">
        <v>64</v>
      </c>
      <c r="J55" s="3">
        <f t="shared" ref="J55:J58" si="9">D55+F55</f>
        <v>13</v>
      </c>
      <c r="N55" s="2" t="s">
        <v>165</v>
      </c>
      <c r="O55" s="37">
        <f>J59*100/(J55+J59)</f>
        <v>7.1428571428571432</v>
      </c>
    </row>
    <row r="56" spans="2:15" ht="15.75" customHeight="1">
      <c r="B56" s="2"/>
      <c r="C56" s="2" t="s">
        <v>63</v>
      </c>
      <c r="D56" s="8">
        <v>4.5</v>
      </c>
      <c r="E56" s="8">
        <v>0</v>
      </c>
      <c r="F56" s="8">
        <v>1.5</v>
      </c>
      <c r="G56" s="8">
        <v>0</v>
      </c>
      <c r="I56" s="2" t="s">
        <v>63</v>
      </c>
      <c r="J56" s="3">
        <f t="shared" si="9"/>
        <v>6</v>
      </c>
      <c r="N56" s="2" t="s">
        <v>192</v>
      </c>
      <c r="O56" s="37">
        <f t="shared" ref="O56:O57" si="10">J59/(J56+J59)*100</f>
        <v>14.285714285714285</v>
      </c>
    </row>
    <row r="57" spans="2:15" ht="15.75" customHeight="1">
      <c r="B57" s="2"/>
      <c r="C57" s="2" t="s">
        <v>66</v>
      </c>
      <c r="D57" s="8">
        <v>2.5</v>
      </c>
      <c r="E57" s="8">
        <v>3</v>
      </c>
      <c r="F57" s="8">
        <v>0.5</v>
      </c>
      <c r="G57" s="8">
        <v>3</v>
      </c>
      <c r="I57" s="2" t="s">
        <v>66</v>
      </c>
      <c r="J57" s="3">
        <f t="shared" si="9"/>
        <v>3</v>
      </c>
      <c r="N57" s="2" t="s">
        <v>66</v>
      </c>
      <c r="O57" s="37">
        <f t="shared" si="10"/>
        <v>50</v>
      </c>
    </row>
    <row r="58" spans="2:15" ht="15.75" customHeight="1">
      <c r="B58" s="2"/>
      <c r="C58" s="2" t="s">
        <v>65</v>
      </c>
      <c r="D58" s="8">
        <v>8</v>
      </c>
      <c r="E58" s="8">
        <v>1.5</v>
      </c>
      <c r="F58" s="8">
        <v>1</v>
      </c>
      <c r="G58" s="8">
        <v>0</v>
      </c>
      <c r="I58" s="2" t="s">
        <v>65</v>
      </c>
      <c r="J58" s="3">
        <f t="shared" si="9"/>
        <v>9</v>
      </c>
      <c r="N58" s="2" t="s">
        <v>193</v>
      </c>
      <c r="O58" s="37">
        <f>J60/(J58+J60)*100</f>
        <v>25</v>
      </c>
    </row>
    <row r="59" spans="2:15" ht="15.75" customHeight="1">
      <c r="B59" s="2"/>
      <c r="C59" s="2" t="s">
        <v>67</v>
      </c>
      <c r="D59" s="8">
        <v>0.5</v>
      </c>
      <c r="E59" s="8">
        <v>0.5</v>
      </c>
      <c r="F59" s="8">
        <v>0.5</v>
      </c>
      <c r="G59" s="8">
        <v>0.5</v>
      </c>
      <c r="I59" s="2" t="s">
        <v>67</v>
      </c>
      <c r="J59" s="3">
        <f t="shared" ref="J59:J60" si="11">SUM(D59,F59)</f>
        <v>1</v>
      </c>
    </row>
    <row r="60" spans="2:15" ht="15.75" customHeight="1">
      <c r="B60" s="2"/>
      <c r="C60" s="2" t="s">
        <v>68</v>
      </c>
      <c r="D60" s="8">
        <v>2</v>
      </c>
      <c r="E60" s="8">
        <v>1</v>
      </c>
      <c r="F60" s="8">
        <v>1</v>
      </c>
      <c r="G60" s="8">
        <v>0</v>
      </c>
      <c r="I60" s="2" t="s">
        <v>68</v>
      </c>
      <c r="J60" s="3">
        <f t="shared" si="11"/>
        <v>3</v>
      </c>
    </row>
    <row r="61" spans="2:15" ht="15.75" customHeight="1">
      <c r="B61" s="2"/>
      <c r="C61" s="2" t="s">
        <v>12</v>
      </c>
      <c r="D61" s="8">
        <v>9</v>
      </c>
      <c r="E61" s="8">
        <v>17</v>
      </c>
      <c r="F61" s="8">
        <v>0.5</v>
      </c>
      <c r="G61" s="8">
        <v>0.5</v>
      </c>
      <c r="I61" s="2" t="s">
        <v>12</v>
      </c>
      <c r="J61" s="3">
        <f>D61+F61</f>
        <v>9.5</v>
      </c>
    </row>
    <row r="62" spans="2:15" ht="15.75" customHeight="1"/>
    <row r="63" spans="2:15" ht="15.75" customHeight="1">
      <c r="B63" s="1"/>
      <c r="C63" s="1"/>
      <c r="D63" s="1" t="s">
        <v>0</v>
      </c>
      <c r="E63" s="1"/>
      <c r="F63" s="1" t="s">
        <v>1</v>
      </c>
      <c r="G63" s="1"/>
    </row>
    <row r="64" spans="2:15" ht="15.75" customHeight="1">
      <c r="B64" s="1" t="s">
        <v>16</v>
      </c>
      <c r="C64" s="1"/>
      <c r="D64" s="1" t="s">
        <v>3</v>
      </c>
      <c r="E64" s="1" t="s">
        <v>4</v>
      </c>
      <c r="F64" s="1" t="s">
        <v>3</v>
      </c>
      <c r="G64" s="1" t="s">
        <v>4</v>
      </c>
      <c r="I64" s="9" t="s">
        <v>17</v>
      </c>
      <c r="J64" s="1" t="s">
        <v>3</v>
      </c>
      <c r="N64" s="9" t="s">
        <v>17</v>
      </c>
      <c r="O64" s="1" t="s">
        <v>194</v>
      </c>
    </row>
    <row r="65" spans="2:15" ht="15.75" customHeight="1">
      <c r="B65" s="9" t="s">
        <v>17</v>
      </c>
      <c r="C65" s="2" t="s">
        <v>64</v>
      </c>
      <c r="D65" s="8">
        <v>27</v>
      </c>
      <c r="E65" s="8">
        <v>21</v>
      </c>
      <c r="F65" s="8">
        <v>12</v>
      </c>
      <c r="G65" s="8">
        <v>16</v>
      </c>
      <c r="I65" s="2" t="s">
        <v>64</v>
      </c>
      <c r="J65" s="3">
        <f t="shared" ref="J65:J68" si="12">D65+F65</f>
        <v>39</v>
      </c>
      <c r="N65" s="2" t="s">
        <v>165</v>
      </c>
      <c r="O65" s="37">
        <f>J69*100/(J65+J69)</f>
        <v>4.8780487804878048</v>
      </c>
    </row>
    <row r="66" spans="2:15" ht="15.75" customHeight="1">
      <c r="B66" s="2"/>
      <c r="C66" s="2" t="s">
        <v>63</v>
      </c>
      <c r="D66" s="8">
        <v>4</v>
      </c>
      <c r="E66" s="8">
        <v>2</v>
      </c>
      <c r="F66" s="8">
        <v>0</v>
      </c>
      <c r="G66" s="8">
        <v>0</v>
      </c>
      <c r="I66" s="2" t="s">
        <v>63</v>
      </c>
      <c r="J66" s="3">
        <f t="shared" si="12"/>
        <v>4</v>
      </c>
      <c r="N66" s="2" t="s">
        <v>192</v>
      </c>
      <c r="O66" s="37">
        <f t="shared" ref="O66:O67" si="13">J69/(J66+J69)*100</f>
        <v>33.333333333333329</v>
      </c>
    </row>
    <row r="67" spans="2:15" ht="15.75" customHeight="1">
      <c r="B67" s="2"/>
      <c r="C67" s="2" t="s">
        <v>66</v>
      </c>
      <c r="D67" s="8">
        <v>3</v>
      </c>
      <c r="E67" s="8">
        <v>9</v>
      </c>
      <c r="F67" s="8">
        <v>0</v>
      </c>
      <c r="G67" s="8">
        <v>2</v>
      </c>
      <c r="I67" s="2" t="s">
        <v>66</v>
      </c>
      <c r="J67" s="3">
        <f t="shared" si="12"/>
        <v>3</v>
      </c>
      <c r="N67" s="2" t="s">
        <v>66</v>
      </c>
      <c r="O67" s="37">
        <f t="shared" si="13"/>
        <v>70</v>
      </c>
    </row>
    <row r="68" spans="2:15" ht="15.75" customHeight="1">
      <c r="B68" s="2"/>
      <c r="C68" s="2" t="s">
        <v>65</v>
      </c>
      <c r="D68" s="8">
        <v>0</v>
      </c>
      <c r="E68" s="8">
        <v>0</v>
      </c>
      <c r="F68" s="8">
        <v>0</v>
      </c>
      <c r="G68" s="8">
        <v>0</v>
      </c>
      <c r="I68" s="2" t="s">
        <v>65</v>
      </c>
      <c r="J68" s="3">
        <f t="shared" si="12"/>
        <v>0</v>
      </c>
      <c r="N68" s="2" t="s">
        <v>193</v>
      </c>
      <c r="O68" s="37">
        <f>J70/(J68+J70)*100</f>
        <v>100</v>
      </c>
    </row>
    <row r="69" spans="2:15" ht="15.75" customHeight="1">
      <c r="B69" s="2"/>
      <c r="C69" s="2" t="s">
        <v>67</v>
      </c>
      <c r="D69" s="8">
        <v>1</v>
      </c>
      <c r="E69" s="8">
        <v>0</v>
      </c>
      <c r="F69" s="8">
        <v>1</v>
      </c>
      <c r="G69" s="8">
        <v>1</v>
      </c>
      <c r="I69" s="2" t="s">
        <v>67</v>
      </c>
      <c r="J69" s="3">
        <f t="shared" ref="J69:J70" si="14">SUM(D69,F69)</f>
        <v>2</v>
      </c>
    </row>
    <row r="70" spans="2:15" ht="15.75" customHeight="1">
      <c r="B70" s="2"/>
      <c r="C70" s="2" t="s">
        <v>68</v>
      </c>
      <c r="D70" s="8">
        <v>6</v>
      </c>
      <c r="E70" s="8">
        <v>2</v>
      </c>
      <c r="F70" s="8">
        <v>1</v>
      </c>
      <c r="G70" s="8">
        <v>0</v>
      </c>
      <c r="I70" s="2" t="s">
        <v>68</v>
      </c>
      <c r="J70" s="3">
        <f t="shared" si="14"/>
        <v>7</v>
      </c>
    </row>
    <row r="71" spans="2:15" ht="15.75" customHeight="1">
      <c r="B71" s="2"/>
      <c r="C71" s="2" t="s">
        <v>12</v>
      </c>
      <c r="D71" s="8">
        <v>17</v>
      </c>
      <c r="E71" s="8">
        <v>17</v>
      </c>
      <c r="F71" s="8">
        <v>2</v>
      </c>
      <c r="G71" s="8">
        <v>1</v>
      </c>
      <c r="I71" s="2" t="s">
        <v>12</v>
      </c>
      <c r="J71" s="3">
        <f>D71+F71</f>
        <v>19</v>
      </c>
    </row>
    <row r="72" spans="2:15" ht="15.75" customHeight="1"/>
    <row r="73" spans="2:15" ht="15.75" customHeight="1">
      <c r="B73" s="1"/>
      <c r="C73" s="1"/>
      <c r="D73" s="1" t="s">
        <v>0</v>
      </c>
      <c r="E73" s="1"/>
      <c r="F73" s="1" t="s">
        <v>1</v>
      </c>
      <c r="G73" s="1"/>
    </row>
    <row r="74" spans="2:15" ht="15.75" customHeight="1">
      <c r="B74" s="1" t="s">
        <v>16</v>
      </c>
      <c r="C74" s="1"/>
      <c r="D74" s="1" t="s">
        <v>3</v>
      </c>
      <c r="E74" s="1" t="s">
        <v>4</v>
      </c>
      <c r="F74" s="1" t="s">
        <v>3</v>
      </c>
      <c r="G74" s="1" t="s">
        <v>4</v>
      </c>
      <c r="I74" s="9" t="s">
        <v>36</v>
      </c>
      <c r="J74" s="1" t="s">
        <v>3</v>
      </c>
      <c r="N74" s="9" t="s">
        <v>36</v>
      </c>
      <c r="O74" s="1" t="s">
        <v>194</v>
      </c>
    </row>
    <row r="75" spans="2:15" ht="15.75" customHeight="1">
      <c r="B75" s="9" t="s">
        <v>36</v>
      </c>
      <c r="C75" s="2" t="s">
        <v>64</v>
      </c>
      <c r="D75" s="8">
        <v>14</v>
      </c>
      <c r="E75" s="8">
        <v>11</v>
      </c>
      <c r="F75" s="8">
        <v>9</v>
      </c>
      <c r="G75" s="8">
        <v>13</v>
      </c>
      <c r="I75" s="2" t="s">
        <v>64</v>
      </c>
      <c r="J75" s="3">
        <f t="shared" ref="J75:J78" si="15">D75+F75</f>
        <v>23</v>
      </c>
      <c r="N75" s="2" t="s">
        <v>165</v>
      </c>
      <c r="O75" s="37">
        <f>J79*100/(J75+J79)</f>
        <v>26.984126984126984</v>
      </c>
    </row>
    <row r="76" spans="2:15" ht="15.75" customHeight="1">
      <c r="B76" s="2"/>
      <c r="C76" s="2" t="s">
        <v>63</v>
      </c>
      <c r="D76" s="8">
        <v>4.5</v>
      </c>
      <c r="E76" s="8">
        <v>3</v>
      </c>
      <c r="F76" s="8">
        <v>2.5</v>
      </c>
      <c r="G76" s="8">
        <v>1.5</v>
      </c>
      <c r="I76" s="2" t="s">
        <v>63</v>
      </c>
      <c r="J76" s="3">
        <f t="shared" si="15"/>
        <v>7</v>
      </c>
      <c r="N76" s="2" t="s">
        <v>192</v>
      </c>
      <c r="O76" s="37">
        <f t="shared" ref="O76:O77" si="16">J79/(J76+J79)*100</f>
        <v>54.838709677419352</v>
      </c>
    </row>
    <row r="77" spans="2:15" ht="15.75" customHeight="1">
      <c r="B77" s="2"/>
      <c r="C77" s="2" t="s">
        <v>66</v>
      </c>
      <c r="D77" s="8">
        <v>4.5</v>
      </c>
      <c r="E77" s="8">
        <v>3.5</v>
      </c>
      <c r="F77" s="8">
        <v>1</v>
      </c>
      <c r="G77" s="8">
        <v>1</v>
      </c>
      <c r="I77" s="2" t="s">
        <v>66</v>
      </c>
      <c r="J77" s="3">
        <f t="shared" si="15"/>
        <v>5.5</v>
      </c>
      <c r="N77" s="2" t="s">
        <v>66</v>
      </c>
      <c r="O77" s="37">
        <f t="shared" si="16"/>
        <v>8.3333333333333321</v>
      </c>
    </row>
    <row r="78" spans="2:15" ht="15.75" customHeight="1">
      <c r="B78" s="2"/>
      <c r="C78" s="2" t="s">
        <v>65</v>
      </c>
      <c r="D78" s="8">
        <v>1</v>
      </c>
      <c r="E78" s="8">
        <v>1</v>
      </c>
      <c r="F78" s="8">
        <v>1</v>
      </c>
      <c r="G78" s="8">
        <v>0</v>
      </c>
      <c r="I78" s="2" t="s">
        <v>65</v>
      </c>
      <c r="J78" s="3">
        <f t="shared" si="15"/>
        <v>2</v>
      </c>
      <c r="N78" s="2" t="s">
        <v>193</v>
      </c>
      <c r="O78" s="37">
        <f>J80/(J78+J80)*100</f>
        <v>20</v>
      </c>
    </row>
    <row r="79" spans="2:15" ht="15.75" customHeight="1">
      <c r="B79" s="2"/>
      <c r="C79" s="2" t="s">
        <v>67</v>
      </c>
      <c r="D79" s="8">
        <v>4</v>
      </c>
      <c r="E79" s="8">
        <v>3</v>
      </c>
      <c r="F79" s="8">
        <v>4.5</v>
      </c>
      <c r="G79" s="8">
        <v>5.5</v>
      </c>
      <c r="I79" s="2" t="s">
        <v>67</v>
      </c>
      <c r="J79" s="3">
        <f t="shared" ref="J79:J80" si="17">SUM(D79,F79)</f>
        <v>8.5</v>
      </c>
    </row>
    <row r="80" spans="2:15" ht="15.75" customHeight="1">
      <c r="B80" s="2"/>
      <c r="C80" s="2" t="s">
        <v>68</v>
      </c>
      <c r="D80" s="8">
        <v>0.5</v>
      </c>
      <c r="E80" s="8">
        <v>2</v>
      </c>
      <c r="F80" s="8">
        <v>0</v>
      </c>
      <c r="G80" s="8">
        <v>0</v>
      </c>
      <c r="I80" s="2" t="s">
        <v>68</v>
      </c>
      <c r="J80" s="3">
        <f t="shared" si="17"/>
        <v>0.5</v>
      </c>
    </row>
    <row r="81" spans="2:15" ht="15.75" customHeight="1">
      <c r="B81" s="2"/>
      <c r="C81" s="2" t="s">
        <v>12</v>
      </c>
      <c r="D81" s="8">
        <v>17</v>
      </c>
      <c r="E81" s="8">
        <v>16</v>
      </c>
      <c r="F81" s="8">
        <v>2.5</v>
      </c>
      <c r="G81" s="8">
        <v>2.5</v>
      </c>
      <c r="I81" s="2" t="s">
        <v>12</v>
      </c>
      <c r="J81" s="3">
        <f>D81+F81</f>
        <v>19.5</v>
      </c>
    </row>
    <row r="82" spans="2:15" ht="15.75" customHeight="1"/>
    <row r="83" spans="2:15" ht="15.75" customHeight="1">
      <c r="B83" s="1"/>
      <c r="C83" s="1"/>
      <c r="D83" s="1" t="s">
        <v>0</v>
      </c>
      <c r="E83" s="1"/>
      <c r="F83" s="1" t="s">
        <v>1</v>
      </c>
      <c r="G83" s="1"/>
    </row>
    <row r="84" spans="2:15" ht="15.75" customHeight="1">
      <c r="B84" s="1" t="s">
        <v>16</v>
      </c>
      <c r="C84" s="1"/>
      <c r="D84" s="1" t="s">
        <v>3</v>
      </c>
      <c r="E84" s="1" t="s">
        <v>4</v>
      </c>
      <c r="F84" s="1" t="s">
        <v>3</v>
      </c>
      <c r="G84" s="1" t="s">
        <v>4</v>
      </c>
      <c r="I84" s="9" t="s">
        <v>37</v>
      </c>
      <c r="J84" s="1" t="s">
        <v>3</v>
      </c>
      <c r="N84" s="9" t="s">
        <v>37</v>
      </c>
      <c r="O84" s="1" t="s">
        <v>194</v>
      </c>
    </row>
    <row r="85" spans="2:15" ht="15.75" customHeight="1">
      <c r="B85" s="9" t="s">
        <v>37</v>
      </c>
      <c r="C85" s="2" t="s">
        <v>64</v>
      </c>
      <c r="D85" s="8">
        <v>14</v>
      </c>
      <c r="E85" s="8">
        <v>11</v>
      </c>
      <c r="F85" s="8">
        <v>12.5</v>
      </c>
      <c r="G85" s="8">
        <v>9</v>
      </c>
      <c r="I85" s="2" t="s">
        <v>64</v>
      </c>
      <c r="J85" s="3">
        <f t="shared" ref="J85:J88" si="18">D85+F85</f>
        <v>26.5</v>
      </c>
      <c r="N85" s="2" t="s">
        <v>165</v>
      </c>
      <c r="O85" s="37">
        <f>J89*100/(J85+J89)</f>
        <v>0</v>
      </c>
    </row>
    <row r="86" spans="2:15" ht="15.75" customHeight="1">
      <c r="B86" s="2"/>
      <c r="C86" s="2" t="s">
        <v>63</v>
      </c>
      <c r="D86" s="8">
        <v>0.5</v>
      </c>
      <c r="E86" s="8">
        <v>0.5</v>
      </c>
      <c r="F86" s="8">
        <v>0.5</v>
      </c>
      <c r="G86" s="8">
        <v>0.5</v>
      </c>
      <c r="I86" s="2" t="s">
        <v>63</v>
      </c>
      <c r="J86" s="3">
        <f t="shared" si="18"/>
        <v>1</v>
      </c>
      <c r="N86" s="2" t="s">
        <v>192</v>
      </c>
      <c r="O86" s="37">
        <f t="shared" ref="O86:O87" si="19">J89/(J86+J89)*100</f>
        <v>0</v>
      </c>
    </row>
    <row r="87" spans="2:15" ht="15.75" customHeight="1">
      <c r="B87" s="2"/>
      <c r="C87" s="2" t="s">
        <v>66</v>
      </c>
      <c r="D87" s="8">
        <v>5</v>
      </c>
      <c r="E87" s="8">
        <v>2.5</v>
      </c>
      <c r="F87" s="8">
        <v>0.5</v>
      </c>
      <c r="G87" s="8">
        <v>0.5</v>
      </c>
      <c r="I87" s="2" t="s">
        <v>66</v>
      </c>
      <c r="J87" s="3">
        <f t="shared" si="18"/>
        <v>5.5</v>
      </c>
      <c r="N87" s="2" t="s">
        <v>66</v>
      </c>
      <c r="O87" s="37">
        <f t="shared" si="19"/>
        <v>15.384615384615385</v>
      </c>
    </row>
    <row r="88" spans="2:15" ht="15.75" customHeight="1">
      <c r="B88" s="2"/>
      <c r="C88" s="2" t="s">
        <v>65</v>
      </c>
      <c r="D88" s="8">
        <v>1</v>
      </c>
      <c r="E88" s="8">
        <v>0.5</v>
      </c>
      <c r="F88" s="8">
        <v>0</v>
      </c>
      <c r="G88" s="8">
        <v>0</v>
      </c>
      <c r="I88" s="2" t="s">
        <v>65</v>
      </c>
      <c r="J88" s="3">
        <f t="shared" si="18"/>
        <v>1</v>
      </c>
      <c r="N88" s="2" t="s">
        <v>193</v>
      </c>
      <c r="O88" s="37">
        <f>J90/(J88+J90)*100</f>
        <v>50</v>
      </c>
    </row>
    <row r="89" spans="2:15" ht="15.75" customHeight="1">
      <c r="B89" s="2"/>
      <c r="C89" s="2" t="s">
        <v>67</v>
      </c>
      <c r="D89" s="8">
        <v>0</v>
      </c>
      <c r="E89" s="8">
        <v>0</v>
      </c>
      <c r="F89" s="8">
        <v>0</v>
      </c>
      <c r="G89" s="8">
        <v>0</v>
      </c>
      <c r="I89" s="2" t="s">
        <v>67</v>
      </c>
      <c r="J89" s="3">
        <f t="shared" ref="J89:J90" si="20">SUM(D89,F89)</f>
        <v>0</v>
      </c>
    </row>
    <row r="90" spans="2:15" ht="15.75" customHeight="1">
      <c r="B90" s="2"/>
      <c r="C90" s="2" t="s">
        <v>68</v>
      </c>
      <c r="D90" s="8">
        <v>1</v>
      </c>
      <c r="E90" s="8">
        <v>0</v>
      </c>
      <c r="F90" s="8">
        <v>0</v>
      </c>
      <c r="G90" s="8">
        <v>0</v>
      </c>
      <c r="I90" s="2" t="s">
        <v>68</v>
      </c>
      <c r="J90" s="3">
        <f t="shared" si="20"/>
        <v>1</v>
      </c>
    </row>
    <row r="91" spans="2:15" ht="15.75" customHeight="1">
      <c r="B91" s="2"/>
      <c r="C91" s="2" t="s">
        <v>12</v>
      </c>
      <c r="D91" s="8">
        <v>25.5</v>
      </c>
      <c r="E91" s="8">
        <v>31.5</v>
      </c>
      <c r="F91" s="8">
        <v>6.5</v>
      </c>
      <c r="G91" s="8">
        <v>3</v>
      </c>
      <c r="I91" s="2" t="s">
        <v>12</v>
      </c>
      <c r="J91" s="3">
        <f>D91+F91</f>
        <v>32</v>
      </c>
    </row>
    <row r="92" spans="2:15" ht="15.75" customHeight="1"/>
    <row r="93" spans="2:15" ht="15.75" customHeight="1">
      <c r="B93" s="1"/>
      <c r="C93" s="1"/>
      <c r="D93" s="1" t="s">
        <v>0</v>
      </c>
      <c r="E93" s="1"/>
      <c r="F93" s="1" t="s">
        <v>1</v>
      </c>
      <c r="G93" s="1"/>
    </row>
    <row r="94" spans="2:15" ht="15.75" customHeight="1">
      <c r="B94" s="1" t="s">
        <v>16</v>
      </c>
      <c r="C94" s="1"/>
      <c r="D94" s="1" t="s">
        <v>3</v>
      </c>
      <c r="E94" s="1" t="s">
        <v>4</v>
      </c>
      <c r="F94" s="1" t="s">
        <v>3</v>
      </c>
      <c r="G94" s="1" t="s">
        <v>4</v>
      </c>
      <c r="I94" s="9" t="s">
        <v>50</v>
      </c>
      <c r="J94" s="1" t="s">
        <v>3</v>
      </c>
      <c r="N94" s="9" t="s">
        <v>50</v>
      </c>
      <c r="O94" s="1" t="s">
        <v>194</v>
      </c>
    </row>
    <row r="95" spans="2:15" ht="15.75" customHeight="1">
      <c r="B95" s="9" t="s">
        <v>50</v>
      </c>
      <c r="C95" s="2" t="s">
        <v>64</v>
      </c>
      <c r="D95" s="8">
        <v>20.000000000000004</v>
      </c>
      <c r="E95" s="8">
        <v>15.666666666666666</v>
      </c>
      <c r="F95" s="8">
        <v>9.6666666666666661</v>
      </c>
      <c r="G95" s="8">
        <v>11.333333333333332</v>
      </c>
      <c r="I95" s="2" t="s">
        <v>64</v>
      </c>
      <c r="J95" s="3">
        <f t="shared" ref="J95:J98" si="21">D95+F95</f>
        <v>29.666666666666671</v>
      </c>
      <c r="N95" s="2" t="s">
        <v>165</v>
      </c>
      <c r="O95" s="37">
        <f>J99*100/(J95+J99)</f>
        <v>5.3191489361702127</v>
      </c>
    </row>
    <row r="96" spans="2:15" ht="15.75" customHeight="1">
      <c r="B96" s="2"/>
      <c r="C96" s="2" t="s">
        <v>63</v>
      </c>
      <c r="D96" s="8">
        <v>3.333333333333333</v>
      </c>
      <c r="E96" s="8">
        <v>0.66666666666666674</v>
      </c>
      <c r="F96" s="8">
        <v>1</v>
      </c>
      <c r="G96" s="8">
        <v>0</v>
      </c>
      <c r="I96" s="2" t="s">
        <v>63</v>
      </c>
      <c r="J96" s="3">
        <f t="shared" si="21"/>
        <v>4.333333333333333</v>
      </c>
      <c r="N96" s="2" t="s">
        <v>192</v>
      </c>
      <c r="O96" s="37">
        <f t="shared" ref="O96:O97" si="22">J99/(J96+J99)*100</f>
        <v>27.777777777777779</v>
      </c>
    </row>
    <row r="97" spans="2:15" ht="15.75" customHeight="1">
      <c r="B97" s="2"/>
      <c r="C97" s="2" t="s">
        <v>66</v>
      </c>
      <c r="D97" s="8">
        <v>10</v>
      </c>
      <c r="E97" s="8">
        <v>11.666666666666666</v>
      </c>
      <c r="F97" s="8">
        <v>1</v>
      </c>
      <c r="G97" s="8">
        <v>2</v>
      </c>
      <c r="I97" s="2" t="s">
        <v>66</v>
      </c>
      <c r="J97" s="3">
        <f t="shared" si="21"/>
        <v>11</v>
      </c>
      <c r="N97" s="2" t="s">
        <v>66</v>
      </c>
      <c r="O97" s="37">
        <f t="shared" si="22"/>
        <v>8.3333333333333321</v>
      </c>
    </row>
    <row r="98" spans="2:15" ht="15.75" customHeight="1">
      <c r="B98" s="2"/>
      <c r="C98" s="2" t="s">
        <v>65</v>
      </c>
      <c r="D98" s="8">
        <v>0.66666666666666674</v>
      </c>
      <c r="E98" s="8">
        <v>0</v>
      </c>
      <c r="F98" s="8">
        <v>0</v>
      </c>
      <c r="G98" s="8">
        <v>0</v>
      </c>
      <c r="I98" s="2" t="s">
        <v>65</v>
      </c>
      <c r="J98" s="3">
        <f t="shared" si="21"/>
        <v>0.66666666666666674</v>
      </c>
      <c r="N98" s="2" t="s">
        <v>193</v>
      </c>
      <c r="O98" s="37">
        <f>J100/(J98+J100)*100</f>
        <v>60</v>
      </c>
    </row>
    <row r="99" spans="2:15" ht="15.75" customHeight="1">
      <c r="B99" s="2"/>
      <c r="C99" s="2" t="s">
        <v>67</v>
      </c>
      <c r="D99" s="8">
        <v>1.3333333333333335</v>
      </c>
      <c r="E99" s="8">
        <v>0.66666666666666674</v>
      </c>
      <c r="F99" s="8">
        <v>0.33333333333333331</v>
      </c>
      <c r="G99" s="8">
        <v>0.33333333333333331</v>
      </c>
      <c r="I99" s="2" t="s">
        <v>67</v>
      </c>
      <c r="J99" s="3">
        <f t="shared" ref="J99:J100" si="23">SUM(D99,F99)</f>
        <v>1.6666666666666667</v>
      </c>
    </row>
    <row r="100" spans="2:15" ht="15.75" customHeight="1">
      <c r="B100" s="2"/>
      <c r="C100" s="2" t="s">
        <v>68</v>
      </c>
      <c r="D100" s="8">
        <v>1</v>
      </c>
      <c r="E100" s="8">
        <v>0.33333333333333331</v>
      </c>
      <c r="F100" s="8">
        <v>0</v>
      </c>
      <c r="G100" s="8">
        <v>0</v>
      </c>
      <c r="I100" s="2" t="s">
        <v>68</v>
      </c>
      <c r="J100" s="3">
        <f t="shared" si="23"/>
        <v>1</v>
      </c>
    </row>
    <row r="101" spans="2:15" ht="15.75" customHeight="1">
      <c r="B101" s="2"/>
      <c r="C101" s="2" t="s">
        <v>12</v>
      </c>
      <c r="D101" s="8">
        <v>2.333333333333333</v>
      </c>
      <c r="E101" s="8">
        <v>2.6666666666666661</v>
      </c>
      <c r="F101" s="8">
        <v>1</v>
      </c>
      <c r="G101" s="8">
        <v>0.66666666666666652</v>
      </c>
      <c r="I101" s="2" t="s">
        <v>12</v>
      </c>
      <c r="J101" s="3">
        <f>D101+F101</f>
        <v>3.333333333333333</v>
      </c>
    </row>
    <row r="102" spans="2:15" ht="15.75" customHeight="1"/>
    <row r="103" spans="2:15" ht="15.75" customHeight="1">
      <c r="B103" s="1"/>
      <c r="C103" s="1"/>
      <c r="D103" s="1" t="s">
        <v>0</v>
      </c>
      <c r="E103" s="1"/>
      <c r="F103" s="1" t="s">
        <v>1</v>
      </c>
      <c r="G103" s="1"/>
    </row>
    <row r="104" spans="2:15" ht="15.75" customHeight="1">
      <c r="B104" s="1" t="s">
        <v>16</v>
      </c>
      <c r="C104" s="1"/>
      <c r="D104" s="1" t="s">
        <v>3</v>
      </c>
      <c r="E104" s="1" t="s">
        <v>4</v>
      </c>
      <c r="F104" s="1" t="s">
        <v>3</v>
      </c>
      <c r="G104" s="1" t="s">
        <v>4</v>
      </c>
      <c r="I104" s="9" t="s">
        <v>51</v>
      </c>
      <c r="J104" s="1" t="s">
        <v>3</v>
      </c>
      <c r="N104" s="9" t="s">
        <v>51</v>
      </c>
      <c r="O104" s="1" t="s">
        <v>194</v>
      </c>
    </row>
    <row r="105" spans="2:15" ht="15.75" customHeight="1">
      <c r="B105" s="9" t="s">
        <v>51</v>
      </c>
      <c r="C105" s="2" t="s">
        <v>64</v>
      </c>
      <c r="D105" s="8">
        <v>6.5</v>
      </c>
      <c r="E105" s="8">
        <v>11</v>
      </c>
      <c r="F105" s="8">
        <v>12.5</v>
      </c>
      <c r="G105" s="8">
        <v>11.5</v>
      </c>
      <c r="I105" s="2" t="s">
        <v>64</v>
      </c>
      <c r="J105" s="3">
        <f t="shared" ref="J105:J108" si="24">D105+F105</f>
        <v>19</v>
      </c>
      <c r="N105" s="2" t="s">
        <v>165</v>
      </c>
      <c r="O105" s="37">
        <f>J109*100/(J105+J109)</f>
        <v>19.148936170212767</v>
      </c>
    </row>
    <row r="106" spans="2:15" ht="15.75" customHeight="1">
      <c r="B106" s="2"/>
      <c r="C106" s="2" t="s">
        <v>63</v>
      </c>
      <c r="D106" s="8">
        <v>10</v>
      </c>
      <c r="E106" s="8">
        <v>4.5</v>
      </c>
      <c r="F106" s="8">
        <v>3</v>
      </c>
      <c r="G106" s="8">
        <v>1.5</v>
      </c>
      <c r="I106" s="2" t="s">
        <v>63</v>
      </c>
      <c r="J106" s="3">
        <f t="shared" si="24"/>
        <v>13</v>
      </c>
      <c r="N106" s="2" t="s">
        <v>192</v>
      </c>
      <c r="O106" s="37">
        <f t="shared" ref="O106:O107" si="25">J109/(J106+J109)*100</f>
        <v>25.714285714285712</v>
      </c>
    </row>
    <row r="107" spans="2:15" ht="15.75" customHeight="1">
      <c r="B107" s="2"/>
      <c r="C107" s="2" t="s">
        <v>66</v>
      </c>
      <c r="D107" s="8">
        <v>6</v>
      </c>
      <c r="E107" s="8">
        <v>5.5</v>
      </c>
      <c r="F107" s="8">
        <v>1</v>
      </c>
      <c r="G107" s="8">
        <v>0.5</v>
      </c>
      <c r="I107" s="2" t="s">
        <v>66</v>
      </c>
      <c r="J107" s="3">
        <f t="shared" si="24"/>
        <v>7</v>
      </c>
      <c r="N107" s="2" t="s">
        <v>66</v>
      </c>
      <c r="O107" s="37">
        <f t="shared" si="25"/>
        <v>26.315789473684209</v>
      </c>
    </row>
    <row r="108" spans="2:15" ht="15.75" customHeight="1">
      <c r="B108" s="2"/>
      <c r="C108" s="2" t="s">
        <v>65</v>
      </c>
      <c r="D108" s="8">
        <v>5</v>
      </c>
      <c r="E108" s="8">
        <v>2.5</v>
      </c>
      <c r="F108" s="8">
        <v>0.5</v>
      </c>
      <c r="G108" s="8">
        <v>0</v>
      </c>
      <c r="I108" s="2" t="s">
        <v>65</v>
      </c>
      <c r="J108" s="3">
        <f t="shared" si="24"/>
        <v>5.5</v>
      </c>
      <c r="N108" s="2" t="s">
        <v>193</v>
      </c>
      <c r="O108" s="37">
        <f>J110/(J108+J110)*100</f>
        <v>31.25</v>
      </c>
    </row>
    <row r="109" spans="2:15" ht="15.75" customHeight="1">
      <c r="B109" s="2"/>
      <c r="C109" s="2" t="s">
        <v>67</v>
      </c>
      <c r="D109" s="8">
        <v>2.5</v>
      </c>
      <c r="E109" s="8">
        <v>1</v>
      </c>
      <c r="F109" s="8">
        <v>2</v>
      </c>
      <c r="G109" s="8">
        <v>1</v>
      </c>
      <c r="I109" s="2" t="s">
        <v>67</v>
      </c>
      <c r="J109" s="3">
        <f t="shared" ref="J109:J110" si="26">SUM(D109,F109)</f>
        <v>4.5</v>
      </c>
    </row>
    <row r="110" spans="2:15" ht="15.75" customHeight="1">
      <c r="B110" s="2"/>
      <c r="C110" s="2" t="s">
        <v>68</v>
      </c>
      <c r="D110" s="8">
        <v>2.5</v>
      </c>
      <c r="E110" s="8">
        <v>0.5</v>
      </c>
      <c r="F110" s="8">
        <v>0</v>
      </c>
      <c r="G110" s="8">
        <v>0</v>
      </c>
      <c r="I110" s="2" t="s">
        <v>68</v>
      </c>
      <c r="J110" s="3">
        <f t="shared" si="26"/>
        <v>2.5</v>
      </c>
    </row>
    <row r="111" spans="2:15" ht="15.75" customHeight="1">
      <c r="B111" s="2"/>
      <c r="C111" s="2" t="s">
        <v>12</v>
      </c>
      <c r="D111" s="8">
        <v>10</v>
      </c>
      <c r="E111" s="8">
        <v>18.5</v>
      </c>
      <c r="F111" s="8">
        <v>3</v>
      </c>
      <c r="G111" s="8">
        <v>4.5</v>
      </c>
      <c r="I111" s="2" t="s">
        <v>12</v>
      </c>
      <c r="J111" s="3">
        <f>D111+F111</f>
        <v>13</v>
      </c>
    </row>
    <row r="112" spans="2:15" ht="15.75" customHeight="1"/>
    <row r="113" spans="2:15" ht="15.75" customHeight="1">
      <c r="B113" s="1"/>
      <c r="C113" s="1"/>
      <c r="D113" s="1" t="s">
        <v>0</v>
      </c>
      <c r="E113" s="1"/>
      <c r="F113" s="1" t="s">
        <v>1</v>
      </c>
      <c r="G113" s="1"/>
    </row>
    <row r="114" spans="2:15" ht="15.75" customHeight="1">
      <c r="B114" s="1" t="s">
        <v>16</v>
      </c>
      <c r="C114" s="1"/>
      <c r="D114" s="1" t="s">
        <v>3</v>
      </c>
      <c r="E114" s="1" t="s">
        <v>4</v>
      </c>
      <c r="F114" s="1" t="s">
        <v>3</v>
      </c>
      <c r="G114" s="1" t="s">
        <v>4</v>
      </c>
      <c r="I114" s="9" t="s">
        <v>52</v>
      </c>
      <c r="J114" s="1" t="s">
        <v>3</v>
      </c>
      <c r="N114" s="9" t="s">
        <v>52</v>
      </c>
      <c r="O114" s="1" t="s">
        <v>194</v>
      </c>
    </row>
    <row r="115" spans="2:15" ht="15.75" customHeight="1">
      <c r="B115" s="9" t="s">
        <v>52</v>
      </c>
      <c r="C115" s="2" t="s">
        <v>64</v>
      </c>
      <c r="D115" s="8">
        <v>9.5</v>
      </c>
      <c r="E115" s="8">
        <v>6</v>
      </c>
      <c r="F115" s="8">
        <v>5.5</v>
      </c>
      <c r="G115" s="8">
        <v>7.5</v>
      </c>
      <c r="I115" s="2" t="s">
        <v>64</v>
      </c>
      <c r="J115" s="3">
        <f t="shared" ref="J115:J118" si="27">D115+F115</f>
        <v>15</v>
      </c>
      <c r="N115" s="2" t="s">
        <v>165</v>
      </c>
      <c r="O115" s="37">
        <f>J119*100/(J115+J119)</f>
        <v>16.666666666666668</v>
      </c>
    </row>
    <row r="116" spans="2:15" ht="15.75" customHeight="1">
      <c r="B116" s="2"/>
      <c r="C116" s="2" t="s">
        <v>63</v>
      </c>
      <c r="D116" s="8">
        <v>5.5</v>
      </c>
      <c r="E116" s="8">
        <v>1.5</v>
      </c>
      <c r="F116" s="8">
        <v>0.5</v>
      </c>
      <c r="G116" s="8">
        <v>-0.5</v>
      </c>
      <c r="I116" s="2" t="s">
        <v>63</v>
      </c>
      <c r="J116" s="3">
        <f t="shared" si="27"/>
        <v>6</v>
      </c>
      <c r="N116" s="2" t="s">
        <v>192</v>
      </c>
      <c r="O116" s="37">
        <f t="shared" ref="O116:O117" si="28">J119/(J116+J119)*100</f>
        <v>33.333333333333329</v>
      </c>
    </row>
    <row r="117" spans="2:15" ht="15.75" customHeight="1">
      <c r="B117" s="2"/>
      <c r="C117" s="2" t="s">
        <v>66</v>
      </c>
      <c r="D117" s="8">
        <v>5</v>
      </c>
      <c r="E117" s="8">
        <v>7</v>
      </c>
      <c r="F117" s="8">
        <v>0</v>
      </c>
      <c r="G117" s="8">
        <v>2</v>
      </c>
      <c r="I117" s="2" t="s">
        <v>66</v>
      </c>
      <c r="J117" s="3">
        <f t="shared" si="27"/>
        <v>5</v>
      </c>
      <c r="N117" s="2" t="s">
        <v>66</v>
      </c>
      <c r="O117" s="37">
        <f t="shared" si="28"/>
        <v>37.5</v>
      </c>
    </row>
    <row r="118" spans="2:15" ht="15.75" customHeight="1">
      <c r="B118" s="2"/>
      <c r="C118" s="2" t="s">
        <v>65</v>
      </c>
      <c r="D118" s="8">
        <v>3</v>
      </c>
      <c r="E118" s="8">
        <v>1.5</v>
      </c>
      <c r="F118" s="8">
        <v>0.5</v>
      </c>
      <c r="G118" s="8">
        <v>0.5</v>
      </c>
      <c r="I118" s="2" t="s">
        <v>65</v>
      </c>
      <c r="J118" s="3">
        <f t="shared" si="27"/>
        <v>3.5</v>
      </c>
      <c r="N118" s="2" t="s">
        <v>193</v>
      </c>
      <c r="O118" s="37">
        <f>J120/(J118+J120)*100</f>
        <v>46.153846153846153</v>
      </c>
    </row>
    <row r="119" spans="2:15" ht="15.75" customHeight="1">
      <c r="B119" s="2"/>
      <c r="C119" s="2" t="s">
        <v>67</v>
      </c>
      <c r="D119" s="8">
        <v>2</v>
      </c>
      <c r="E119" s="8">
        <v>0</v>
      </c>
      <c r="F119" s="8">
        <v>1</v>
      </c>
      <c r="G119" s="8">
        <v>1</v>
      </c>
      <c r="I119" s="2" t="s">
        <v>67</v>
      </c>
      <c r="J119" s="3">
        <f t="shared" ref="J119:J120" si="29">SUM(D119,F119)</f>
        <v>3</v>
      </c>
    </row>
    <row r="120" spans="2:15" ht="15.75" customHeight="1">
      <c r="B120" s="2"/>
      <c r="C120" s="2" t="s">
        <v>68</v>
      </c>
      <c r="D120" s="8">
        <v>1</v>
      </c>
      <c r="E120" s="8">
        <v>0.5</v>
      </c>
      <c r="F120" s="8">
        <v>2</v>
      </c>
      <c r="G120" s="8">
        <v>0.5</v>
      </c>
      <c r="I120" s="2" t="s">
        <v>68</v>
      </c>
      <c r="J120" s="3">
        <f t="shared" si="29"/>
        <v>3</v>
      </c>
    </row>
    <row r="121" spans="2:15" ht="15.75" customHeight="1">
      <c r="B121" s="2"/>
      <c r="C121" s="2" t="s">
        <v>12</v>
      </c>
      <c r="D121" s="8">
        <v>14.5</v>
      </c>
      <c r="E121" s="8">
        <v>19.5</v>
      </c>
      <c r="F121" s="8">
        <v>2.5</v>
      </c>
      <c r="G121" s="8">
        <v>1</v>
      </c>
      <c r="I121" s="2" t="s">
        <v>12</v>
      </c>
      <c r="J121" s="3">
        <f>D121+F121</f>
        <v>17</v>
      </c>
    </row>
    <row r="122" spans="2:15" ht="15.75" customHeight="1"/>
    <row r="123" spans="2:15" ht="15.75" customHeight="1">
      <c r="B123" s="1"/>
      <c r="C123" s="1"/>
      <c r="D123" s="1" t="s">
        <v>0</v>
      </c>
      <c r="E123" s="1"/>
      <c r="F123" s="1" t="s">
        <v>1</v>
      </c>
      <c r="G123" s="1"/>
    </row>
    <row r="124" spans="2:15" ht="15.75" customHeight="1">
      <c r="B124" s="1" t="s">
        <v>13</v>
      </c>
      <c r="C124" s="1"/>
      <c r="D124" s="1" t="s">
        <v>3</v>
      </c>
      <c r="E124" s="1" t="s">
        <v>4</v>
      </c>
      <c r="F124" s="1" t="s">
        <v>3</v>
      </c>
      <c r="G124" s="1" t="s">
        <v>4</v>
      </c>
    </row>
    <row r="125" spans="2:15" ht="15.75" customHeight="1">
      <c r="B125" s="7" t="s">
        <v>14</v>
      </c>
      <c r="C125" s="2" t="s">
        <v>64</v>
      </c>
      <c r="D125" s="8">
        <v>21</v>
      </c>
      <c r="E125" s="21">
        <v>43</v>
      </c>
      <c r="F125" s="8">
        <v>4</v>
      </c>
      <c r="G125" s="8">
        <v>0</v>
      </c>
    </row>
    <row r="126" spans="2:15" ht="15.75" customHeight="1">
      <c r="B126" s="2"/>
      <c r="C126" s="2" t="s">
        <v>70</v>
      </c>
      <c r="D126" s="21">
        <v>11</v>
      </c>
      <c r="E126" s="8">
        <v>0</v>
      </c>
      <c r="F126" s="8">
        <v>0</v>
      </c>
      <c r="G126" s="8">
        <v>0</v>
      </c>
    </row>
    <row r="127" spans="2:15" ht="15.75" customHeight="1">
      <c r="B127" s="2"/>
      <c r="C127" s="2" t="s">
        <v>66</v>
      </c>
      <c r="D127" s="8">
        <v>3</v>
      </c>
      <c r="E127" s="8">
        <v>8</v>
      </c>
      <c r="F127" s="8">
        <v>0</v>
      </c>
      <c r="G127" s="8">
        <v>0</v>
      </c>
    </row>
    <row r="128" spans="2:15" ht="15.75" customHeight="1">
      <c r="B128" s="2"/>
      <c r="C128" s="2" t="s">
        <v>71</v>
      </c>
      <c r="D128" s="8">
        <v>9</v>
      </c>
      <c r="E128" s="8">
        <v>1</v>
      </c>
      <c r="F128" s="8">
        <v>0</v>
      </c>
      <c r="G128" s="8">
        <v>0</v>
      </c>
    </row>
    <row r="129" spans="2:15" ht="15.75" customHeight="1">
      <c r="B129" s="2"/>
      <c r="C129" s="2" t="s">
        <v>72</v>
      </c>
      <c r="D129" s="8">
        <v>8</v>
      </c>
      <c r="E129" s="8">
        <v>2</v>
      </c>
      <c r="F129" s="8">
        <v>0</v>
      </c>
      <c r="G129" s="8">
        <v>0</v>
      </c>
    </row>
    <row r="130" spans="2:15" ht="15.75" customHeight="1">
      <c r="B130" s="2"/>
      <c r="C130" s="2" t="s">
        <v>73</v>
      </c>
      <c r="D130" s="8">
        <v>1</v>
      </c>
      <c r="E130" s="8">
        <v>1</v>
      </c>
      <c r="F130" s="8">
        <v>0</v>
      </c>
      <c r="G130" s="8">
        <v>0</v>
      </c>
    </row>
    <row r="131" spans="2:15" ht="15.75" customHeight="1">
      <c r="B131" s="2"/>
      <c r="C131" s="2" t="s">
        <v>12</v>
      </c>
      <c r="D131" s="8">
        <v>9</v>
      </c>
      <c r="E131" s="8">
        <v>4</v>
      </c>
      <c r="F131" s="8">
        <v>1</v>
      </c>
      <c r="G131" s="8">
        <v>0</v>
      </c>
    </row>
    <row r="132" spans="2:15" ht="15.75" customHeight="1"/>
    <row r="133" spans="2:15" ht="15.75" customHeight="1">
      <c r="B133" s="1"/>
      <c r="C133" s="1"/>
      <c r="D133" s="1" t="s">
        <v>0</v>
      </c>
      <c r="E133" s="1"/>
      <c r="F133" s="1" t="s">
        <v>1</v>
      </c>
      <c r="G133" s="1"/>
    </row>
    <row r="134" spans="2:15" ht="15.75" customHeight="1">
      <c r="B134" s="1" t="s">
        <v>13</v>
      </c>
      <c r="C134" s="1"/>
      <c r="D134" s="1" t="s">
        <v>3</v>
      </c>
      <c r="E134" s="1" t="s">
        <v>4</v>
      </c>
      <c r="F134" s="1" t="s">
        <v>3</v>
      </c>
      <c r="G134" s="1" t="s">
        <v>4</v>
      </c>
    </row>
    <row r="135" spans="2:15" ht="15.75" customHeight="1">
      <c r="B135" s="7" t="s">
        <v>29</v>
      </c>
      <c r="C135" s="2" t="s">
        <v>64</v>
      </c>
      <c r="D135" s="8">
        <v>10.5</v>
      </c>
      <c r="E135" s="21">
        <v>14</v>
      </c>
      <c r="F135" s="8">
        <v>4</v>
      </c>
      <c r="G135" s="8">
        <v>3</v>
      </c>
    </row>
    <row r="136" spans="2:15" ht="15.75" customHeight="1">
      <c r="B136" s="2"/>
      <c r="C136" s="2" t="s">
        <v>70</v>
      </c>
      <c r="D136" s="21">
        <v>2.5</v>
      </c>
      <c r="E136" s="8">
        <v>2</v>
      </c>
      <c r="F136" s="8">
        <v>0.5</v>
      </c>
      <c r="G136" s="8">
        <v>0</v>
      </c>
    </row>
    <row r="137" spans="2:15" ht="15.75" customHeight="1">
      <c r="B137" s="2"/>
      <c r="C137" s="2" t="s">
        <v>66</v>
      </c>
      <c r="D137" s="8">
        <v>6</v>
      </c>
      <c r="E137" s="8">
        <v>8</v>
      </c>
      <c r="F137" s="8">
        <v>0.5</v>
      </c>
      <c r="G137" s="8">
        <v>1</v>
      </c>
    </row>
    <row r="138" spans="2:15" ht="15.75" customHeight="1">
      <c r="B138" s="2"/>
      <c r="C138" s="2" t="s">
        <v>71</v>
      </c>
      <c r="D138" s="8">
        <v>2.5</v>
      </c>
      <c r="E138" s="8">
        <v>0.5</v>
      </c>
      <c r="F138" s="8">
        <v>0</v>
      </c>
      <c r="G138" s="8">
        <v>0</v>
      </c>
    </row>
    <row r="139" spans="2:15" ht="15.75" customHeight="1">
      <c r="B139" s="2"/>
      <c r="C139" s="2" t="s">
        <v>72</v>
      </c>
      <c r="D139" s="8">
        <v>0.5</v>
      </c>
      <c r="E139" s="8">
        <v>0.5</v>
      </c>
      <c r="F139" s="8">
        <v>0</v>
      </c>
      <c r="G139" s="8">
        <v>0</v>
      </c>
    </row>
    <row r="140" spans="2:15" ht="15.75" customHeight="1">
      <c r="B140" s="2"/>
      <c r="C140" s="2" t="s">
        <v>73</v>
      </c>
      <c r="D140" s="8">
        <v>0.5</v>
      </c>
      <c r="E140" s="8">
        <v>0</v>
      </c>
      <c r="F140" s="8">
        <v>0.5</v>
      </c>
      <c r="G140" s="8">
        <v>0</v>
      </c>
    </row>
    <row r="141" spans="2:15" ht="15.75" customHeight="1">
      <c r="B141" s="2"/>
      <c r="C141" s="2" t="s">
        <v>12</v>
      </c>
      <c r="D141" s="8">
        <v>9</v>
      </c>
      <c r="E141" s="8">
        <v>13.5</v>
      </c>
      <c r="F141" s="8">
        <v>1</v>
      </c>
      <c r="G141" s="8">
        <v>1.5</v>
      </c>
    </row>
    <row r="142" spans="2:15" ht="15.75" customHeight="1"/>
    <row r="143" spans="2:15" ht="15.75" customHeight="1">
      <c r="B143" s="1"/>
      <c r="C143" s="1"/>
      <c r="D143" s="1" t="s">
        <v>0</v>
      </c>
      <c r="E143" s="1"/>
      <c r="F143" s="1" t="s">
        <v>1</v>
      </c>
      <c r="G143" s="1"/>
    </row>
    <row r="144" spans="2:15" ht="15.75" customHeight="1">
      <c r="B144" s="1" t="s">
        <v>13</v>
      </c>
      <c r="C144" s="1"/>
      <c r="D144" s="1" t="s">
        <v>3</v>
      </c>
      <c r="E144" s="1" t="s">
        <v>4</v>
      </c>
      <c r="F144" s="1" t="s">
        <v>3</v>
      </c>
      <c r="G144" s="1" t="s">
        <v>4</v>
      </c>
      <c r="I144" s="9" t="s">
        <v>38</v>
      </c>
      <c r="J144" s="1" t="s">
        <v>3</v>
      </c>
      <c r="N144" s="9" t="s">
        <v>38</v>
      </c>
      <c r="O144" s="1" t="s">
        <v>194</v>
      </c>
    </row>
    <row r="145" spans="2:15" ht="15.75" customHeight="1">
      <c r="B145" s="9" t="s">
        <v>38</v>
      </c>
      <c r="C145" s="2" t="s">
        <v>64</v>
      </c>
      <c r="D145" s="8">
        <v>7</v>
      </c>
      <c r="E145" s="8">
        <v>7</v>
      </c>
      <c r="F145" s="8">
        <v>2.5</v>
      </c>
      <c r="G145" s="8">
        <v>4</v>
      </c>
      <c r="I145" s="2" t="s">
        <v>64</v>
      </c>
      <c r="J145" s="3">
        <f t="shared" ref="J145:J148" si="30">D145+F145</f>
        <v>9.5</v>
      </c>
      <c r="N145" s="2" t="s">
        <v>165</v>
      </c>
      <c r="O145" s="37">
        <f>J149*100/(J145+J149)</f>
        <v>17.391304347826086</v>
      </c>
    </row>
    <row r="146" spans="2:15" ht="15.75" customHeight="1">
      <c r="B146" s="2"/>
      <c r="C146" s="2" t="s">
        <v>70</v>
      </c>
      <c r="D146" s="8">
        <v>12</v>
      </c>
      <c r="E146" s="8">
        <v>4</v>
      </c>
      <c r="F146" s="8">
        <v>9.5</v>
      </c>
      <c r="G146" s="8">
        <v>1.5</v>
      </c>
      <c r="I146" s="2" t="s">
        <v>63</v>
      </c>
      <c r="J146" s="3">
        <f t="shared" si="30"/>
        <v>21.5</v>
      </c>
      <c r="N146" s="2" t="s">
        <v>192</v>
      </c>
      <c r="O146" s="37">
        <f t="shared" ref="O146:O147" si="31">J149/(J146+J149)*100</f>
        <v>8.5106382978723403</v>
      </c>
    </row>
    <row r="147" spans="2:15" ht="15.75" customHeight="1">
      <c r="B147" s="2"/>
      <c r="C147" s="2" t="s">
        <v>66</v>
      </c>
      <c r="D147" s="8">
        <v>3.5</v>
      </c>
      <c r="E147" s="8">
        <v>2.5</v>
      </c>
      <c r="F147" s="8">
        <v>0</v>
      </c>
      <c r="G147" s="8">
        <v>0.5</v>
      </c>
      <c r="I147" s="2" t="s">
        <v>66</v>
      </c>
      <c r="J147" s="3">
        <f t="shared" si="30"/>
        <v>3.5</v>
      </c>
      <c r="N147" s="2" t="s">
        <v>66</v>
      </c>
      <c r="O147" s="37">
        <f t="shared" si="31"/>
        <v>12.5</v>
      </c>
    </row>
    <row r="148" spans="2:15" ht="15.75" customHeight="1">
      <c r="B148" s="2"/>
      <c r="C148" s="2" t="s">
        <v>71</v>
      </c>
      <c r="D148" s="8">
        <v>4</v>
      </c>
      <c r="E148" s="8">
        <v>3</v>
      </c>
      <c r="F148" s="8">
        <v>0.5</v>
      </c>
      <c r="G148" s="8">
        <v>0.5</v>
      </c>
      <c r="I148" s="2" t="s">
        <v>65</v>
      </c>
      <c r="J148" s="3">
        <f t="shared" si="30"/>
        <v>4.5</v>
      </c>
      <c r="N148" s="2" t="s">
        <v>193</v>
      </c>
      <c r="O148" s="37">
        <f>J150/(J148+J150)*100</f>
        <v>10</v>
      </c>
    </row>
    <row r="149" spans="2:15" ht="15.75" customHeight="1">
      <c r="B149" s="2"/>
      <c r="C149" s="2" t="s">
        <v>72</v>
      </c>
      <c r="D149" s="8">
        <v>1.5</v>
      </c>
      <c r="E149" s="8">
        <v>0</v>
      </c>
      <c r="F149" s="8">
        <v>0.5</v>
      </c>
      <c r="G149" s="8">
        <v>1.5</v>
      </c>
      <c r="I149" s="2" t="s">
        <v>67</v>
      </c>
      <c r="J149" s="3">
        <f t="shared" ref="J149:J150" si="32">SUM(D149,F149)</f>
        <v>2</v>
      </c>
    </row>
    <row r="150" spans="2:15" ht="15.75" customHeight="1">
      <c r="B150" s="2"/>
      <c r="C150" s="2" t="s">
        <v>73</v>
      </c>
      <c r="D150" s="8">
        <v>0.5</v>
      </c>
      <c r="E150" s="8">
        <v>0</v>
      </c>
      <c r="F150" s="8">
        <v>0</v>
      </c>
      <c r="G150" s="8">
        <v>0</v>
      </c>
      <c r="I150" s="2" t="s">
        <v>68</v>
      </c>
      <c r="J150" s="3">
        <f t="shared" si="32"/>
        <v>0.5</v>
      </c>
    </row>
    <row r="151" spans="2:15" ht="15.75" customHeight="1">
      <c r="B151" s="2"/>
      <c r="C151" s="2" t="s">
        <v>12</v>
      </c>
      <c r="D151" s="8">
        <v>15</v>
      </c>
      <c r="E151" s="8">
        <v>20.5</v>
      </c>
      <c r="F151" s="8">
        <v>4</v>
      </c>
      <c r="G151" s="8">
        <v>4</v>
      </c>
      <c r="I151" s="2" t="s">
        <v>12</v>
      </c>
      <c r="J151" s="3">
        <f>D151+F151</f>
        <v>19</v>
      </c>
    </row>
    <row r="152" spans="2:15" ht="15.75" customHeight="1"/>
    <row r="153" spans="2:15" ht="15.75" customHeight="1">
      <c r="B153" s="1"/>
      <c r="C153" s="1"/>
      <c r="D153" s="1" t="s">
        <v>0</v>
      </c>
      <c r="E153" s="1"/>
      <c r="F153" s="1" t="s">
        <v>1</v>
      </c>
      <c r="G153" s="1"/>
    </row>
    <row r="154" spans="2:15" ht="15.75" customHeight="1">
      <c r="B154" s="1" t="s">
        <v>13</v>
      </c>
      <c r="C154" s="1"/>
      <c r="D154" s="1" t="s">
        <v>3</v>
      </c>
      <c r="E154" s="1" t="s">
        <v>4</v>
      </c>
      <c r="F154" s="1" t="s">
        <v>3</v>
      </c>
      <c r="G154" s="1" t="s">
        <v>4</v>
      </c>
      <c r="I154" s="9" t="s">
        <v>39</v>
      </c>
      <c r="J154" s="1" t="s">
        <v>3</v>
      </c>
      <c r="N154" s="9" t="s">
        <v>39</v>
      </c>
      <c r="O154" s="1" t="s">
        <v>194</v>
      </c>
    </row>
    <row r="155" spans="2:15" ht="15.75" customHeight="1">
      <c r="B155" s="9" t="s">
        <v>39</v>
      </c>
      <c r="C155" s="2" t="s">
        <v>64</v>
      </c>
      <c r="D155" s="8">
        <v>22.333333333333336</v>
      </c>
      <c r="E155" s="8">
        <v>12.333333333333334</v>
      </c>
      <c r="F155" s="8">
        <v>15.333333333333332</v>
      </c>
      <c r="G155" s="8">
        <v>7.3333333333333339</v>
      </c>
      <c r="I155" s="2" t="s">
        <v>64</v>
      </c>
      <c r="J155" s="3">
        <f t="shared" ref="J155:J158" si="33">D155+F155</f>
        <v>37.666666666666671</v>
      </c>
      <c r="N155" s="2" t="s">
        <v>165</v>
      </c>
      <c r="O155" s="37">
        <f>J159*100/(J155+J159)</f>
        <v>13.076923076923078</v>
      </c>
    </row>
    <row r="156" spans="2:15" ht="15.75" customHeight="1">
      <c r="B156" s="2"/>
      <c r="C156" s="2" t="s">
        <v>70</v>
      </c>
      <c r="D156" s="8">
        <v>8</v>
      </c>
      <c r="E156" s="8">
        <v>0.33333333333333348</v>
      </c>
      <c r="F156" s="8">
        <v>4.6666666666666679</v>
      </c>
      <c r="G156" s="8">
        <v>0</v>
      </c>
      <c r="I156" s="2" t="s">
        <v>63</v>
      </c>
      <c r="J156" s="3">
        <f t="shared" si="33"/>
        <v>12.666666666666668</v>
      </c>
      <c r="N156" s="2" t="s">
        <v>192</v>
      </c>
      <c r="O156" s="37">
        <f t="shared" ref="O156:O157" si="34">J159/(J156+J159)*100</f>
        <v>30.909090909090907</v>
      </c>
    </row>
    <row r="157" spans="2:15" ht="15.75" customHeight="1">
      <c r="B157" s="2"/>
      <c r="C157" s="2" t="s">
        <v>66</v>
      </c>
      <c r="D157" s="8">
        <v>2.333333333333333</v>
      </c>
      <c r="E157" s="8">
        <v>2</v>
      </c>
      <c r="F157" s="8">
        <v>0.66666666666666663</v>
      </c>
      <c r="G157" s="8">
        <v>0.33333333333333331</v>
      </c>
      <c r="I157" s="2" t="s">
        <v>66</v>
      </c>
      <c r="J157" s="3">
        <f t="shared" si="33"/>
        <v>2.9999999999999996</v>
      </c>
      <c r="N157" s="2" t="s">
        <v>66</v>
      </c>
      <c r="O157" s="37">
        <f t="shared" si="34"/>
        <v>55.000000000000007</v>
      </c>
    </row>
    <row r="158" spans="2:15" ht="15.75" customHeight="1">
      <c r="B158" s="2"/>
      <c r="C158" s="2" t="s">
        <v>71</v>
      </c>
      <c r="D158" s="8">
        <v>1.666666666666667</v>
      </c>
      <c r="E158" s="8">
        <v>2</v>
      </c>
      <c r="F158" s="8">
        <v>0.66666666666666663</v>
      </c>
      <c r="G158" s="8">
        <v>0</v>
      </c>
      <c r="I158" s="2" t="s">
        <v>65</v>
      </c>
      <c r="J158" s="3">
        <f t="shared" si="33"/>
        <v>2.3333333333333335</v>
      </c>
      <c r="N158" s="2" t="s">
        <v>193</v>
      </c>
      <c r="O158" s="37">
        <f>J160/(J158+J160)*100</f>
        <v>61.111111111111107</v>
      </c>
    </row>
    <row r="159" spans="2:15" ht="15.75" customHeight="1">
      <c r="B159" s="2"/>
      <c r="C159" s="2" t="s">
        <v>72</v>
      </c>
      <c r="D159" s="8">
        <v>4</v>
      </c>
      <c r="E159" s="8">
        <v>0.66666666666666663</v>
      </c>
      <c r="F159" s="8">
        <v>1.666666666666667</v>
      </c>
      <c r="G159" s="8">
        <v>0</v>
      </c>
      <c r="I159" s="2" t="s">
        <v>67</v>
      </c>
      <c r="J159" s="3">
        <f t="shared" ref="J159:J160" si="35">SUM(D159,F159)</f>
        <v>5.666666666666667</v>
      </c>
    </row>
    <row r="160" spans="2:15" ht="15.75" customHeight="1">
      <c r="B160" s="2"/>
      <c r="C160" s="2" t="s">
        <v>73</v>
      </c>
      <c r="D160" s="8">
        <v>3</v>
      </c>
      <c r="E160" s="8">
        <v>0</v>
      </c>
      <c r="F160" s="8">
        <v>0.66666666666666663</v>
      </c>
      <c r="G160" s="8">
        <v>0</v>
      </c>
      <c r="I160" s="2" t="s">
        <v>68</v>
      </c>
      <c r="J160" s="3">
        <f t="shared" si="35"/>
        <v>3.6666666666666665</v>
      </c>
    </row>
    <row r="161" spans="2:15" ht="15.75" customHeight="1">
      <c r="B161" s="2"/>
      <c r="C161" s="2" t="s">
        <v>12</v>
      </c>
      <c r="D161" s="8">
        <v>12</v>
      </c>
      <c r="E161" s="8">
        <v>14.333333333333332</v>
      </c>
      <c r="F161" s="8">
        <v>1.3333333333333335</v>
      </c>
      <c r="G161" s="8">
        <v>2.333333333333333</v>
      </c>
      <c r="I161" s="2" t="s">
        <v>12</v>
      </c>
      <c r="J161" s="3">
        <f>D161+F161</f>
        <v>13.333333333333334</v>
      </c>
    </row>
    <row r="162" spans="2:15" ht="15.75" customHeight="1"/>
    <row r="163" spans="2:15" ht="15.75" customHeight="1">
      <c r="B163" s="1"/>
      <c r="C163" s="1"/>
      <c r="D163" s="1" t="s">
        <v>0</v>
      </c>
      <c r="E163" s="1"/>
      <c r="F163" s="1" t="s">
        <v>1</v>
      </c>
      <c r="G163" s="1"/>
    </row>
    <row r="164" spans="2:15" ht="15.75" customHeight="1">
      <c r="B164" s="1" t="s">
        <v>13</v>
      </c>
      <c r="C164" s="1"/>
      <c r="D164" s="1" t="s">
        <v>3</v>
      </c>
      <c r="E164" s="1" t="s">
        <v>4</v>
      </c>
      <c r="F164" s="1" t="s">
        <v>3</v>
      </c>
      <c r="G164" s="1" t="s">
        <v>4</v>
      </c>
      <c r="I164" s="9" t="s">
        <v>40</v>
      </c>
      <c r="J164" s="1" t="s">
        <v>3</v>
      </c>
      <c r="N164" s="9" t="s">
        <v>40</v>
      </c>
      <c r="O164" s="1" t="s">
        <v>194</v>
      </c>
    </row>
    <row r="165" spans="2:15" ht="15.75" customHeight="1">
      <c r="B165" s="9" t="s">
        <v>40</v>
      </c>
      <c r="C165" s="2" t="s">
        <v>64</v>
      </c>
      <c r="D165" s="8">
        <v>26</v>
      </c>
      <c r="E165" s="8">
        <v>15.333333333333332</v>
      </c>
      <c r="F165" s="8">
        <v>9.3333333333333339</v>
      </c>
      <c r="G165" s="8">
        <v>5.333333333333333</v>
      </c>
      <c r="I165" s="2" t="s">
        <v>64</v>
      </c>
      <c r="J165" s="3">
        <f t="shared" ref="J165:J168" si="36">D165+F165</f>
        <v>35.333333333333336</v>
      </c>
      <c r="N165" s="2" t="s">
        <v>165</v>
      </c>
      <c r="O165" s="37">
        <f>J169*100/(J165+J169)</f>
        <v>19.696969696969695</v>
      </c>
    </row>
    <row r="166" spans="2:15" ht="15.75" customHeight="1">
      <c r="B166" s="2"/>
      <c r="C166" s="2" t="s">
        <v>70</v>
      </c>
      <c r="D166" s="8">
        <v>5.9999999999999991</v>
      </c>
      <c r="E166" s="8">
        <v>1.6666666666666661</v>
      </c>
      <c r="F166" s="8">
        <v>1.6666666666666665</v>
      </c>
      <c r="G166" s="8">
        <v>0.33333333333333337</v>
      </c>
      <c r="I166" s="2" t="s">
        <v>63</v>
      </c>
      <c r="J166" s="3">
        <f t="shared" si="36"/>
        <v>7.6666666666666661</v>
      </c>
      <c r="N166" s="2" t="s">
        <v>192</v>
      </c>
      <c r="O166" s="37">
        <f t="shared" ref="O166:O167" si="37">J169/(J166+J169)*100</f>
        <v>53.061224489795919</v>
      </c>
    </row>
    <row r="167" spans="2:15" ht="15.75" customHeight="1">
      <c r="B167" s="2"/>
      <c r="C167" s="2" t="s">
        <v>66</v>
      </c>
      <c r="D167" s="8">
        <v>4</v>
      </c>
      <c r="E167" s="8">
        <v>2.3333333333333335</v>
      </c>
      <c r="F167" s="8">
        <v>1</v>
      </c>
      <c r="G167" s="8">
        <v>0</v>
      </c>
      <c r="I167" s="2" t="s">
        <v>66</v>
      </c>
      <c r="J167" s="3">
        <f t="shared" si="36"/>
        <v>5</v>
      </c>
      <c r="N167" s="2" t="s">
        <v>66</v>
      </c>
      <c r="O167" s="37">
        <f t="shared" si="37"/>
        <v>28.571428571428569</v>
      </c>
    </row>
    <row r="168" spans="2:15" ht="15.75" customHeight="1">
      <c r="B168" s="2"/>
      <c r="C168" s="2" t="s">
        <v>71</v>
      </c>
      <c r="D168" s="8">
        <v>2.333333333333333</v>
      </c>
      <c r="E168" s="8">
        <v>1.3333333333333335</v>
      </c>
      <c r="F168" s="8">
        <v>0.33333333333333331</v>
      </c>
      <c r="G168" s="8">
        <v>0</v>
      </c>
      <c r="I168" s="2" t="s">
        <v>65</v>
      </c>
      <c r="J168" s="3">
        <f t="shared" si="36"/>
        <v>2.6666666666666665</v>
      </c>
      <c r="N168" s="2" t="s">
        <v>193</v>
      </c>
      <c r="O168" s="37">
        <f>J170/(J168+J170)*100</f>
        <v>42.857142857142861</v>
      </c>
    </row>
    <row r="169" spans="2:15" ht="15.75" customHeight="1">
      <c r="B169" s="2"/>
      <c r="C169" s="2" t="s">
        <v>72</v>
      </c>
      <c r="D169" s="8">
        <v>7</v>
      </c>
      <c r="E169" s="8">
        <v>1.666666666666667</v>
      </c>
      <c r="F169" s="8">
        <v>1.6666666666666667</v>
      </c>
      <c r="G169" s="8">
        <v>0.33333333333333331</v>
      </c>
      <c r="I169" s="2" t="s">
        <v>67</v>
      </c>
      <c r="J169" s="3">
        <f t="shared" ref="J169:J170" si="38">SUM(D169,F169)</f>
        <v>8.6666666666666661</v>
      </c>
    </row>
    <row r="170" spans="2:15" ht="15.75" customHeight="1">
      <c r="B170" s="2"/>
      <c r="C170" s="2" t="s">
        <v>73</v>
      </c>
      <c r="D170" s="8">
        <v>2</v>
      </c>
      <c r="E170" s="8">
        <v>0.66666666666666663</v>
      </c>
      <c r="F170" s="8">
        <v>0</v>
      </c>
      <c r="G170" s="8">
        <v>0.33333333333333331</v>
      </c>
      <c r="I170" s="2" t="s">
        <v>68</v>
      </c>
      <c r="J170" s="3">
        <f t="shared" si="38"/>
        <v>2</v>
      </c>
    </row>
    <row r="171" spans="2:15" ht="15.75" customHeight="1">
      <c r="B171" s="2"/>
      <c r="C171" s="2" t="s">
        <v>12</v>
      </c>
      <c r="D171" s="8">
        <v>11</v>
      </c>
      <c r="E171" s="8">
        <v>15.999999999999998</v>
      </c>
      <c r="F171" s="8">
        <v>2</v>
      </c>
      <c r="G171" s="8">
        <v>1.3333333333333335</v>
      </c>
      <c r="I171" s="2" t="s">
        <v>12</v>
      </c>
      <c r="J171" s="3">
        <f>D171+F171</f>
        <v>13</v>
      </c>
    </row>
    <row r="172" spans="2:15" ht="15.75" customHeight="1"/>
    <row r="173" spans="2:15" ht="15.75" customHeight="1">
      <c r="B173" s="1"/>
      <c r="C173" s="1"/>
      <c r="D173" s="1" t="s">
        <v>0</v>
      </c>
      <c r="E173" s="1"/>
      <c r="F173" s="1" t="s">
        <v>1</v>
      </c>
      <c r="G173" s="1"/>
    </row>
    <row r="174" spans="2:15" ht="15.75" customHeight="1">
      <c r="B174" s="1" t="s">
        <v>18</v>
      </c>
      <c r="C174" s="1"/>
      <c r="D174" s="1" t="s">
        <v>3</v>
      </c>
      <c r="E174" s="1" t="s">
        <v>4</v>
      </c>
      <c r="F174" s="1" t="s">
        <v>3</v>
      </c>
      <c r="G174" s="1" t="s">
        <v>4</v>
      </c>
      <c r="I174" s="9" t="s">
        <v>19</v>
      </c>
      <c r="J174" s="1" t="s">
        <v>3</v>
      </c>
      <c r="N174" s="9" t="s">
        <v>19</v>
      </c>
      <c r="O174" s="1" t="s">
        <v>194</v>
      </c>
    </row>
    <row r="175" spans="2:15" ht="15.75" customHeight="1">
      <c r="B175" s="9" t="s">
        <v>19</v>
      </c>
      <c r="C175" s="2" t="s">
        <v>64</v>
      </c>
      <c r="D175" s="8">
        <v>11</v>
      </c>
      <c r="E175" s="8">
        <v>7.5</v>
      </c>
      <c r="F175" s="8">
        <v>3</v>
      </c>
      <c r="G175" s="8">
        <v>3</v>
      </c>
      <c r="I175" s="2" t="s">
        <v>64</v>
      </c>
      <c r="J175" s="3">
        <f t="shared" ref="J175:J178" si="39">D175+F175</f>
        <v>14</v>
      </c>
      <c r="N175" s="2" t="s">
        <v>165</v>
      </c>
      <c r="O175" s="37">
        <f>J179*100/(J175+J179)</f>
        <v>17.647058823529413</v>
      </c>
    </row>
    <row r="176" spans="2:15" ht="15.75" customHeight="1">
      <c r="B176" s="2"/>
      <c r="C176" s="2" t="s">
        <v>70</v>
      </c>
      <c r="D176" s="8">
        <v>10.5</v>
      </c>
      <c r="E176" s="8">
        <v>5.5</v>
      </c>
      <c r="F176" s="8">
        <v>1.5</v>
      </c>
      <c r="G176" s="8">
        <v>1</v>
      </c>
      <c r="I176" s="2" t="s">
        <v>63</v>
      </c>
      <c r="J176" s="3">
        <f t="shared" si="39"/>
        <v>12</v>
      </c>
      <c r="N176" s="2" t="s">
        <v>192</v>
      </c>
      <c r="O176" s="37">
        <f t="shared" ref="O176:O177" si="40">J179/(J176+J179)*100</f>
        <v>20</v>
      </c>
    </row>
    <row r="177" spans="2:15" ht="15.75" customHeight="1">
      <c r="B177" s="2"/>
      <c r="C177" s="2" t="s">
        <v>66</v>
      </c>
      <c r="D177" s="8">
        <v>5.5</v>
      </c>
      <c r="E177" s="8">
        <v>4.5</v>
      </c>
      <c r="F177" s="8">
        <v>1</v>
      </c>
      <c r="G177" s="8">
        <v>1</v>
      </c>
      <c r="I177" s="2" t="s">
        <v>66</v>
      </c>
      <c r="J177" s="3">
        <f t="shared" si="39"/>
        <v>6.5</v>
      </c>
      <c r="N177" s="2" t="s">
        <v>66</v>
      </c>
      <c r="O177" s="37">
        <f t="shared" si="40"/>
        <v>23.52941176470588</v>
      </c>
    </row>
    <row r="178" spans="2:15" ht="15.75" customHeight="1">
      <c r="B178" s="2"/>
      <c r="C178" s="2" t="s">
        <v>71</v>
      </c>
      <c r="D178" s="8">
        <v>7</v>
      </c>
      <c r="E178" s="8">
        <v>1</v>
      </c>
      <c r="F178" s="8">
        <v>0</v>
      </c>
      <c r="G178" s="8">
        <v>0</v>
      </c>
      <c r="I178" s="2" t="s">
        <v>65</v>
      </c>
      <c r="J178" s="3">
        <f t="shared" si="39"/>
        <v>7</v>
      </c>
      <c r="N178" s="2" t="s">
        <v>193</v>
      </c>
      <c r="O178" s="37">
        <f>J180/(J178+J180)*100</f>
        <v>22.222222222222221</v>
      </c>
    </row>
    <row r="179" spans="2:15" ht="15.75" customHeight="1">
      <c r="B179" s="2"/>
      <c r="C179" s="2" t="s">
        <v>72</v>
      </c>
      <c r="D179" s="8">
        <v>3</v>
      </c>
      <c r="E179" s="8">
        <v>0.5</v>
      </c>
      <c r="F179" s="8">
        <v>0</v>
      </c>
      <c r="G179" s="8">
        <v>0</v>
      </c>
      <c r="I179" s="2" t="s">
        <v>67</v>
      </c>
      <c r="J179" s="3">
        <f t="shared" ref="J179:J180" si="41">SUM(D179,F179)</f>
        <v>3</v>
      </c>
    </row>
    <row r="180" spans="2:15" ht="15.75" customHeight="1">
      <c r="B180" s="2"/>
      <c r="C180" s="2" t="s">
        <v>73</v>
      </c>
      <c r="D180" s="8">
        <v>2</v>
      </c>
      <c r="E180" s="8">
        <v>1</v>
      </c>
      <c r="F180" s="8">
        <v>0</v>
      </c>
      <c r="G180" s="8">
        <v>0</v>
      </c>
      <c r="I180" s="2" t="s">
        <v>68</v>
      </c>
      <c r="J180" s="3">
        <f t="shared" si="41"/>
        <v>2</v>
      </c>
    </row>
    <row r="181" spans="2:15" ht="15.75" customHeight="1">
      <c r="B181" s="2"/>
      <c r="C181" s="2" t="s">
        <v>12</v>
      </c>
      <c r="D181" s="8">
        <v>13.5</v>
      </c>
      <c r="E181" s="8">
        <v>20</v>
      </c>
      <c r="F181" s="8">
        <v>4</v>
      </c>
      <c r="G181" s="8">
        <v>3.5</v>
      </c>
      <c r="I181" s="2" t="s">
        <v>12</v>
      </c>
      <c r="J181" s="3">
        <f>D181+F181</f>
        <v>17.5</v>
      </c>
    </row>
    <row r="182" spans="2:15" ht="15.75" customHeight="1"/>
    <row r="183" spans="2:15" ht="15.75" customHeight="1">
      <c r="B183" s="1"/>
      <c r="C183" s="1"/>
      <c r="D183" s="1" t="s">
        <v>0</v>
      </c>
      <c r="E183" s="1"/>
      <c r="F183" s="1" t="s">
        <v>1</v>
      </c>
      <c r="G183" s="1"/>
    </row>
    <row r="184" spans="2:15" ht="15.75" customHeight="1">
      <c r="B184" s="1" t="s">
        <v>18</v>
      </c>
      <c r="C184" s="1"/>
      <c r="D184" s="1" t="s">
        <v>3</v>
      </c>
      <c r="E184" s="1" t="s">
        <v>4</v>
      </c>
      <c r="F184" s="1" t="s">
        <v>3</v>
      </c>
      <c r="G184" s="1" t="s">
        <v>4</v>
      </c>
      <c r="I184" s="9" t="s">
        <v>20</v>
      </c>
      <c r="J184" s="1" t="s">
        <v>3</v>
      </c>
      <c r="N184" s="9" t="s">
        <v>20</v>
      </c>
      <c r="O184" s="1" t="s">
        <v>194</v>
      </c>
    </row>
    <row r="185" spans="2:15" ht="15.75" customHeight="1">
      <c r="B185" s="9" t="s">
        <v>20</v>
      </c>
      <c r="C185" s="2" t="s">
        <v>64</v>
      </c>
      <c r="D185" s="8">
        <v>23</v>
      </c>
      <c r="E185" s="8">
        <v>11</v>
      </c>
      <c r="F185" s="8">
        <v>11</v>
      </c>
      <c r="G185" s="8">
        <v>5</v>
      </c>
      <c r="I185" s="2" t="s">
        <v>64</v>
      </c>
      <c r="J185" s="3">
        <f t="shared" ref="J185:J188" si="42">D185+F185</f>
        <v>34</v>
      </c>
      <c r="N185" s="2" t="s">
        <v>165</v>
      </c>
      <c r="O185" s="37">
        <f>J189*100/(J185+J189)</f>
        <v>29.166666666666668</v>
      </c>
    </row>
    <row r="186" spans="2:15" ht="15.75" customHeight="1">
      <c r="B186" s="2"/>
      <c r="C186" s="2" t="s">
        <v>70</v>
      </c>
      <c r="D186" s="8">
        <v>10</v>
      </c>
      <c r="E186" s="8">
        <v>2</v>
      </c>
      <c r="F186" s="8">
        <v>0</v>
      </c>
      <c r="G186" s="8">
        <v>0</v>
      </c>
      <c r="I186" s="2" t="s">
        <v>63</v>
      </c>
      <c r="J186" s="3">
        <f t="shared" si="42"/>
        <v>10</v>
      </c>
      <c r="N186" s="2" t="s">
        <v>192</v>
      </c>
      <c r="O186" s="37">
        <f t="shared" ref="O186:O187" si="43">J189/(J186+J189)*100</f>
        <v>58.333333333333336</v>
      </c>
    </row>
    <row r="187" spans="2:15" ht="15.75" customHeight="1">
      <c r="B187" s="2"/>
      <c r="C187" s="2" t="s">
        <v>66</v>
      </c>
      <c r="D187" s="8">
        <v>11</v>
      </c>
      <c r="E187" s="8">
        <v>5</v>
      </c>
      <c r="F187" s="8">
        <v>2</v>
      </c>
      <c r="G187" s="8">
        <v>0</v>
      </c>
      <c r="I187" s="2" t="s">
        <v>66</v>
      </c>
      <c r="J187" s="3">
        <f t="shared" si="42"/>
        <v>13</v>
      </c>
      <c r="N187" s="2" t="s">
        <v>66</v>
      </c>
      <c r="O187" s="37">
        <f t="shared" si="43"/>
        <v>27.777777777777779</v>
      </c>
    </row>
    <row r="188" spans="2:15" ht="15.75" customHeight="1">
      <c r="B188" s="2"/>
      <c r="C188" s="2" t="s">
        <v>71</v>
      </c>
      <c r="D188" s="8">
        <v>6</v>
      </c>
      <c r="E188" s="8">
        <v>3</v>
      </c>
      <c r="F188" s="8">
        <v>1</v>
      </c>
      <c r="G188" s="8">
        <v>0</v>
      </c>
      <c r="I188" s="2" t="s">
        <v>65</v>
      </c>
      <c r="J188" s="3">
        <f t="shared" si="42"/>
        <v>7</v>
      </c>
      <c r="N188" s="2" t="s">
        <v>193</v>
      </c>
      <c r="O188" s="37">
        <f>J190/(J188+J190)*100</f>
        <v>41.666666666666671</v>
      </c>
    </row>
    <row r="189" spans="2:15" ht="15.75" customHeight="1">
      <c r="B189" s="2"/>
      <c r="C189" s="2" t="s">
        <v>72</v>
      </c>
      <c r="D189" s="8">
        <v>7</v>
      </c>
      <c r="E189" s="8">
        <v>1</v>
      </c>
      <c r="F189" s="8">
        <v>7</v>
      </c>
      <c r="G189" s="8">
        <v>1</v>
      </c>
      <c r="I189" s="2" t="s">
        <v>67</v>
      </c>
      <c r="J189" s="3">
        <f t="shared" ref="J189:J190" si="44">SUM(D189,F189)</f>
        <v>14</v>
      </c>
    </row>
    <row r="190" spans="2:15" ht="15.75" customHeight="1">
      <c r="B190" s="2"/>
      <c r="C190" s="2" t="s">
        <v>73</v>
      </c>
      <c r="D190" s="8">
        <v>5</v>
      </c>
      <c r="E190" s="8">
        <v>1</v>
      </c>
      <c r="F190" s="8">
        <v>0</v>
      </c>
      <c r="G190" s="8">
        <v>0</v>
      </c>
      <c r="I190" s="2" t="s">
        <v>68</v>
      </c>
      <c r="J190" s="3">
        <f t="shared" si="44"/>
        <v>5</v>
      </c>
    </row>
    <row r="191" spans="2:15" ht="15.75" customHeight="1">
      <c r="B191" s="2"/>
      <c r="C191" s="2" t="s">
        <v>12</v>
      </c>
      <c r="D191" s="8">
        <v>10</v>
      </c>
      <c r="E191" s="8">
        <v>19</v>
      </c>
      <c r="F191" s="8">
        <v>0</v>
      </c>
      <c r="G191" s="8">
        <v>4</v>
      </c>
      <c r="I191" s="2" t="s">
        <v>12</v>
      </c>
      <c r="J191" s="3">
        <f>D191+F191</f>
        <v>10</v>
      </c>
    </row>
    <row r="192" spans="2:15" ht="15.75" customHeight="1"/>
    <row r="193" spans="2:15" ht="15.75" customHeight="1">
      <c r="B193" s="1"/>
      <c r="C193" s="1"/>
      <c r="D193" s="1" t="s">
        <v>0</v>
      </c>
      <c r="E193" s="1"/>
      <c r="F193" s="1" t="s">
        <v>1</v>
      </c>
      <c r="G193" s="1"/>
    </row>
    <row r="194" spans="2:15" ht="15.75" customHeight="1">
      <c r="B194" s="1" t="s">
        <v>18</v>
      </c>
      <c r="C194" s="1"/>
      <c r="D194" s="1" t="s">
        <v>3</v>
      </c>
      <c r="E194" s="1" t="s">
        <v>4</v>
      </c>
      <c r="F194" s="1" t="s">
        <v>3</v>
      </c>
      <c r="G194" s="1" t="s">
        <v>4</v>
      </c>
      <c r="I194" s="9" t="s">
        <v>24</v>
      </c>
      <c r="J194" s="1" t="s">
        <v>3</v>
      </c>
      <c r="N194" s="9" t="s">
        <v>24</v>
      </c>
      <c r="O194" s="1" t="s">
        <v>194</v>
      </c>
    </row>
    <row r="195" spans="2:15" ht="15.75" customHeight="1">
      <c r="B195" s="9" t="s">
        <v>24</v>
      </c>
      <c r="C195" s="2" t="s">
        <v>64</v>
      </c>
      <c r="D195" s="8">
        <v>29</v>
      </c>
      <c r="E195" s="8">
        <v>17</v>
      </c>
      <c r="F195" s="8">
        <v>16</v>
      </c>
      <c r="G195" s="8">
        <v>12</v>
      </c>
      <c r="I195" s="2" t="s">
        <v>64</v>
      </c>
      <c r="J195" s="3">
        <f t="shared" ref="J195:J198" si="45">D195+F195</f>
        <v>45</v>
      </c>
      <c r="N195" s="2" t="s">
        <v>165</v>
      </c>
      <c r="O195" s="37">
        <f>J199*100/(J195+J199)</f>
        <v>1.098901098901099</v>
      </c>
    </row>
    <row r="196" spans="2:15" ht="15.75" customHeight="1">
      <c r="B196" s="2"/>
      <c r="C196" s="2" t="s">
        <v>70</v>
      </c>
      <c r="D196" s="8">
        <v>2.5</v>
      </c>
      <c r="E196" s="8">
        <v>0.5</v>
      </c>
      <c r="F196" s="8">
        <v>0</v>
      </c>
      <c r="G196" s="8">
        <v>0.5</v>
      </c>
      <c r="I196" s="2" t="s">
        <v>63</v>
      </c>
      <c r="J196" s="3">
        <f t="shared" si="45"/>
        <v>2.5</v>
      </c>
      <c r="N196" s="2" t="s">
        <v>192</v>
      </c>
      <c r="O196" s="37">
        <f t="shared" ref="O196:O197" si="46">J199/(J196+J199)*100</f>
        <v>16.666666666666664</v>
      </c>
    </row>
    <row r="197" spans="2:15" ht="15.75" customHeight="1">
      <c r="B197" s="2"/>
      <c r="C197" s="2" t="s">
        <v>66</v>
      </c>
      <c r="D197" s="8">
        <v>5.5</v>
      </c>
      <c r="E197" s="8">
        <v>6</v>
      </c>
      <c r="F197" s="8">
        <v>1.5</v>
      </c>
      <c r="G197" s="8">
        <v>1</v>
      </c>
      <c r="I197" s="2" t="s">
        <v>66</v>
      </c>
      <c r="J197" s="3">
        <f t="shared" si="45"/>
        <v>7</v>
      </c>
      <c r="N197" s="2" t="s">
        <v>66</v>
      </c>
      <c r="O197" s="37">
        <f t="shared" si="46"/>
        <v>12.5</v>
      </c>
    </row>
    <row r="198" spans="2:15" ht="15.75" customHeight="1">
      <c r="B198" s="2"/>
      <c r="C198" s="2" t="s">
        <v>71</v>
      </c>
      <c r="D198" s="8">
        <v>1</v>
      </c>
      <c r="E198" s="8">
        <v>0</v>
      </c>
      <c r="F198" s="8">
        <v>0</v>
      </c>
      <c r="G198" s="8">
        <v>0.5</v>
      </c>
      <c r="I198" s="2" t="s">
        <v>65</v>
      </c>
      <c r="J198" s="3">
        <f t="shared" si="45"/>
        <v>1</v>
      </c>
      <c r="N198" s="2" t="s">
        <v>193</v>
      </c>
      <c r="O198" s="37">
        <f>J200/(J198+J200)*100</f>
        <v>50</v>
      </c>
    </row>
    <row r="199" spans="2:15" ht="15.75" customHeight="1">
      <c r="B199" s="2"/>
      <c r="C199" s="2" t="s">
        <v>72</v>
      </c>
      <c r="D199" s="8">
        <v>0.5</v>
      </c>
      <c r="E199" s="8">
        <v>0</v>
      </c>
      <c r="F199" s="8">
        <v>0</v>
      </c>
      <c r="G199" s="8">
        <v>0</v>
      </c>
      <c r="I199" s="2" t="s">
        <v>67</v>
      </c>
      <c r="J199" s="3">
        <f t="shared" ref="J199:J200" si="47">SUM(D199,F199)</f>
        <v>0.5</v>
      </c>
    </row>
    <row r="200" spans="2:15" ht="15.75" customHeight="1">
      <c r="B200" s="2"/>
      <c r="C200" s="2" t="s">
        <v>73</v>
      </c>
      <c r="D200" s="8">
        <v>1</v>
      </c>
      <c r="E200" s="8">
        <v>0</v>
      </c>
      <c r="F200" s="8">
        <v>0</v>
      </c>
      <c r="G200" s="8">
        <v>0.5</v>
      </c>
      <c r="I200" s="2" t="s">
        <v>68</v>
      </c>
      <c r="J200" s="3">
        <f t="shared" si="47"/>
        <v>1</v>
      </c>
    </row>
    <row r="201" spans="2:15" ht="15.75" customHeight="1">
      <c r="B201" s="2"/>
      <c r="C201" s="2" t="s">
        <v>12</v>
      </c>
      <c r="D201" s="8">
        <v>6.5</v>
      </c>
      <c r="E201" s="8">
        <v>14.5</v>
      </c>
      <c r="F201" s="8">
        <v>1</v>
      </c>
      <c r="G201" s="8">
        <v>1.5</v>
      </c>
      <c r="I201" s="2" t="s">
        <v>12</v>
      </c>
      <c r="J201" s="3">
        <f>D201+F201</f>
        <v>7.5</v>
      </c>
    </row>
    <row r="202" spans="2:15" ht="15.75" customHeight="1"/>
    <row r="203" spans="2:15" ht="15.75" customHeight="1">
      <c r="B203" s="1"/>
      <c r="C203" s="1"/>
      <c r="D203" s="1" t="s">
        <v>0</v>
      </c>
      <c r="E203" s="1"/>
      <c r="F203" s="1" t="s">
        <v>1</v>
      </c>
      <c r="G203" s="1"/>
    </row>
    <row r="204" spans="2:15" ht="15.75" customHeight="1">
      <c r="B204" s="1" t="s">
        <v>18</v>
      </c>
      <c r="C204" s="1"/>
      <c r="D204" s="1" t="s">
        <v>3</v>
      </c>
      <c r="E204" s="1" t="s">
        <v>4</v>
      </c>
      <c r="F204" s="1" t="s">
        <v>3</v>
      </c>
      <c r="G204" s="1" t="s">
        <v>4</v>
      </c>
      <c r="I204" s="9" t="s">
        <v>34</v>
      </c>
      <c r="J204" s="1" t="s">
        <v>3</v>
      </c>
      <c r="N204" s="9" t="s">
        <v>34</v>
      </c>
      <c r="O204" s="1" t="s">
        <v>194</v>
      </c>
    </row>
    <row r="205" spans="2:15" ht="15.75" customHeight="1">
      <c r="B205" s="9" t="s">
        <v>34</v>
      </c>
      <c r="C205" s="2" t="s">
        <v>64</v>
      </c>
      <c r="D205" s="8">
        <v>23</v>
      </c>
      <c r="E205" s="8">
        <v>8.5</v>
      </c>
      <c r="F205" s="8">
        <v>14</v>
      </c>
      <c r="G205" s="8">
        <v>9</v>
      </c>
      <c r="I205" s="2" t="s">
        <v>64</v>
      </c>
      <c r="J205" s="3">
        <f t="shared" ref="J205:J208" si="48">D205+F205</f>
        <v>37</v>
      </c>
      <c r="N205" s="2" t="s">
        <v>165</v>
      </c>
      <c r="O205" s="37">
        <f>J209*100/(J205+J209)</f>
        <v>10.843373493975903</v>
      </c>
    </row>
    <row r="206" spans="2:15" ht="15.75" customHeight="1">
      <c r="B206" s="2"/>
      <c r="C206" s="2" t="s">
        <v>70</v>
      </c>
      <c r="D206" s="8">
        <v>7.5</v>
      </c>
      <c r="E206" s="8">
        <v>1.5</v>
      </c>
      <c r="F206" s="8">
        <v>2</v>
      </c>
      <c r="G206" s="8">
        <v>0.5</v>
      </c>
      <c r="I206" s="2" t="s">
        <v>63</v>
      </c>
      <c r="J206" s="3">
        <f t="shared" si="48"/>
        <v>9.5</v>
      </c>
      <c r="N206" s="2" t="s">
        <v>192</v>
      </c>
      <c r="O206" s="37">
        <f t="shared" ref="O206:O207" si="49">J209/(J206+J209)*100</f>
        <v>32.142857142857146</v>
      </c>
    </row>
    <row r="207" spans="2:15" ht="15.75" customHeight="1">
      <c r="B207" s="2"/>
      <c r="C207" s="2" t="s">
        <v>66</v>
      </c>
      <c r="D207" s="8">
        <v>5.5</v>
      </c>
      <c r="E207" s="8">
        <v>2</v>
      </c>
      <c r="F207" s="8">
        <v>0</v>
      </c>
      <c r="G207" s="8">
        <v>0</v>
      </c>
      <c r="I207" s="2" t="s">
        <v>66</v>
      </c>
      <c r="J207" s="3">
        <f t="shared" si="48"/>
        <v>5.5</v>
      </c>
      <c r="N207" s="2" t="s">
        <v>66</v>
      </c>
      <c r="O207" s="37">
        <f t="shared" si="49"/>
        <v>21.428571428571427</v>
      </c>
    </row>
    <row r="208" spans="2:15" ht="15.75" customHeight="1">
      <c r="B208" s="2"/>
      <c r="C208" s="2" t="s">
        <v>71</v>
      </c>
      <c r="D208" s="8">
        <v>0</v>
      </c>
      <c r="E208" s="8">
        <v>0</v>
      </c>
      <c r="F208" s="8">
        <v>0</v>
      </c>
      <c r="G208" s="8">
        <v>0</v>
      </c>
      <c r="I208" s="2" t="s">
        <v>65</v>
      </c>
      <c r="J208" s="3">
        <f t="shared" si="48"/>
        <v>0</v>
      </c>
      <c r="N208" s="2" t="s">
        <v>193</v>
      </c>
      <c r="O208" s="37">
        <f>J210/(J208+J210)*100</f>
        <v>100</v>
      </c>
    </row>
    <row r="209" spans="2:15" ht="15.75" customHeight="1">
      <c r="B209" s="2"/>
      <c r="C209" s="2" t="s">
        <v>72</v>
      </c>
      <c r="D209" s="8">
        <v>4</v>
      </c>
      <c r="E209" s="8">
        <v>1.5</v>
      </c>
      <c r="F209" s="8">
        <v>0.5</v>
      </c>
      <c r="G209" s="8">
        <v>0</v>
      </c>
      <c r="I209" s="2" t="s">
        <v>67</v>
      </c>
      <c r="J209" s="3">
        <f t="shared" ref="J209:J210" si="50">SUM(D209,F209)</f>
        <v>4.5</v>
      </c>
    </row>
    <row r="210" spans="2:15" ht="15.75" customHeight="1">
      <c r="B210" s="2"/>
      <c r="C210" s="2" t="s">
        <v>73</v>
      </c>
      <c r="D210" s="8">
        <v>1.5</v>
      </c>
      <c r="E210" s="8">
        <v>0</v>
      </c>
      <c r="F210" s="8">
        <v>0</v>
      </c>
      <c r="G210" s="8">
        <v>0</v>
      </c>
      <c r="I210" s="2" t="s">
        <v>68</v>
      </c>
      <c r="J210" s="3">
        <f t="shared" si="50"/>
        <v>1.5</v>
      </c>
    </row>
    <row r="211" spans="2:15" ht="15.75" customHeight="1">
      <c r="B211" s="2"/>
      <c r="C211" s="2" t="s">
        <v>12</v>
      </c>
      <c r="D211" s="8">
        <v>12</v>
      </c>
      <c r="E211" s="8">
        <v>13.5</v>
      </c>
      <c r="F211" s="8">
        <v>1</v>
      </c>
      <c r="G211" s="8">
        <v>0.5</v>
      </c>
      <c r="I211" s="2" t="s">
        <v>12</v>
      </c>
      <c r="J211" s="3">
        <f>D211+F211</f>
        <v>13</v>
      </c>
    </row>
    <row r="212" spans="2:15" ht="15.75" customHeight="1"/>
    <row r="213" spans="2:15" ht="15.75" customHeight="1">
      <c r="B213" s="1"/>
      <c r="C213" s="1"/>
      <c r="D213" s="1" t="s">
        <v>0</v>
      </c>
      <c r="E213" s="1"/>
      <c r="F213" s="1" t="s">
        <v>1</v>
      </c>
      <c r="G213" s="1"/>
    </row>
    <row r="214" spans="2:15" ht="15.75" customHeight="1">
      <c r="B214" s="1" t="s">
        <v>18</v>
      </c>
      <c r="C214" s="1"/>
      <c r="D214" s="1" t="s">
        <v>3</v>
      </c>
      <c r="E214" s="1" t="s">
        <v>4</v>
      </c>
      <c r="F214" s="1" t="s">
        <v>3</v>
      </c>
      <c r="G214" s="1" t="s">
        <v>4</v>
      </c>
      <c r="I214" s="9" t="s">
        <v>35</v>
      </c>
      <c r="J214" s="1" t="s">
        <v>3</v>
      </c>
      <c r="N214" s="9" t="s">
        <v>35</v>
      </c>
      <c r="O214" s="1" t="s">
        <v>194</v>
      </c>
    </row>
    <row r="215" spans="2:15" ht="15.75" customHeight="1">
      <c r="B215" s="9" t="s">
        <v>35</v>
      </c>
      <c r="C215" s="2" t="s">
        <v>64</v>
      </c>
      <c r="D215" s="8">
        <v>8.3333333333333321</v>
      </c>
      <c r="E215" s="8">
        <v>8.3333333333333339</v>
      </c>
      <c r="F215" s="8">
        <v>8</v>
      </c>
      <c r="G215" s="8">
        <v>3</v>
      </c>
      <c r="I215" s="2" t="s">
        <v>64</v>
      </c>
      <c r="J215" s="3">
        <f t="shared" ref="J215:J218" si="51">D215+F215</f>
        <v>16.333333333333332</v>
      </c>
      <c r="N215" s="2" t="s">
        <v>165</v>
      </c>
      <c r="O215" s="37">
        <f>J219*100/(J215+J219)</f>
        <v>2</v>
      </c>
    </row>
    <row r="216" spans="2:15" ht="15.75" customHeight="1">
      <c r="B216" s="2"/>
      <c r="C216" s="2" t="s">
        <v>70</v>
      </c>
      <c r="D216" s="8">
        <v>7.333333333333333</v>
      </c>
      <c r="E216" s="8">
        <v>1.666666666666667</v>
      </c>
      <c r="F216" s="8">
        <v>3</v>
      </c>
      <c r="G216" s="8">
        <v>0.66666666666666663</v>
      </c>
      <c r="I216" s="2" t="s">
        <v>63</v>
      </c>
      <c r="J216" s="3">
        <f t="shared" si="51"/>
        <v>10.333333333333332</v>
      </c>
      <c r="N216" s="2" t="s">
        <v>192</v>
      </c>
      <c r="O216" s="37">
        <f t="shared" ref="O216:O217" si="52">J219/(J216+J219)*100</f>
        <v>3.125</v>
      </c>
    </row>
    <row r="217" spans="2:15" ht="15.75" customHeight="1">
      <c r="B217" s="2"/>
      <c r="C217" s="2" t="s">
        <v>66</v>
      </c>
      <c r="D217" s="8">
        <v>3.6666666666666665</v>
      </c>
      <c r="E217" s="8">
        <v>3.6666666666666665</v>
      </c>
      <c r="F217" s="8">
        <v>0</v>
      </c>
      <c r="G217" s="8">
        <v>0.33333333333333331</v>
      </c>
      <c r="I217" s="2" t="s">
        <v>66</v>
      </c>
      <c r="J217" s="3">
        <f t="shared" si="51"/>
        <v>3.6666666666666665</v>
      </c>
      <c r="N217" s="2" t="s">
        <v>66</v>
      </c>
      <c r="O217" s="37">
        <f t="shared" si="52"/>
        <v>15.384615384615385</v>
      </c>
    </row>
    <row r="218" spans="2:15" ht="15.75" customHeight="1">
      <c r="B218" s="2"/>
      <c r="C218" s="2" t="s">
        <v>71</v>
      </c>
      <c r="D218" s="8">
        <v>3.6666666666666665</v>
      </c>
      <c r="E218" s="8">
        <v>0.66666666666666663</v>
      </c>
      <c r="F218" s="8">
        <v>0</v>
      </c>
      <c r="G218" s="8">
        <v>0</v>
      </c>
      <c r="I218" s="2" t="s">
        <v>65</v>
      </c>
      <c r="J218" s="3">
        <f t="shared" si="51"/>
        <v>3.6666666666666665</v>
      </c>
      <c r="N218" s="2" t="s">
        <v>193</v>
      </c>
      <c r="O218" s="37">
        <f>J220/(J218+J220)*100</f>
        <v>15.384615384615385</v>
      </c>
    </row>
    <row r="219" spans="2:15" ht="15.75" customHeight="1">
      <c r="B219" s="2"/>
      <c r="C219" s="2" t="s">
        <v>72</v>
      </c>
      <c r="D219" s="8">
        <v>0.33333333333333331</v>
      </c>
      <c r="E219" s="8">
        <v>0</v>
      </c>
      <c r="F219" s="8">
        <v>0</v>
      </c>
      <c r="G219" s="8">
        <v>0</v>
      </c>
      <c r="I219" s="2" t="s">
        <v>67</v>
      </c>
      <c r="J219" s="3">
        <f t="shared" ref="J219:J220" si="53">SUM(D219,F219)</f>
        <v>0.33333333333333331</v>
      </c>
    </row>
    <row r="220" spans="2:15" ht="15.75" customHeight="1">
      <c r="B220" s="2"/>
      <c r="C220" s="2" t="s">
        <v>73</v>
      </c>
      <c r="D220" s="8">
        <v>0.33333333333333331</v>
      </c>
      <c r="E220" s="8">
        <v>0</v>
      </c>
      <c r="F220" s="8">
        <v>0.33333333333333331</v>
      </c>
      <c r="G220" s="8">
        <v>0</v>
      </c>
      <c r="I220" s="2" t="s">
        <v>68</v>
      </c>
      <c r="J220" s="3">
        <f t="shared" si="53"/>
        <v>0.66666666666666663</v>
      </c>
    </row>
    <row r="221" spans="2:15" ht="15.75" customHeight="1">
      <c r="B221" s="2"/>
      <c r="C221" s="2" t="s">
        <v>12</v>
      </c>
      <c r="D221" s="8">
        <v>12.000000000000002</v>
      </c>
      <c r="E221" s="8">
        <v>15.333333333333334</v>
      </c>
      <c r="F221" s="8">
        <v>2.6666666666666665</v>
      </c>
      <c r="G221" s="8">
        <v>2.333333333333333</v>
      </c>
      <c r="I221" s="2" t="s">
        <v>12</v>
      </c>
      <c r="J221" s="3">
        <f>D221+F221</f>
        <v>14.666666666666668</v>
      </c>
    </row>
    <row r="222" spans="2:15" ht="15.75" customHeight="1"/>
    <row r="223" spans="2:15" ht="15.75" customHeight="1">
      <c r="B223" s="1"/>
      <c r="C223" s="1"/>
      <c r="D223" s="1" t="s">
        <v>0</v>
      </c>
      <c r="E223" s="1"/>
      <c r="F223" s="1" t="s">
        <v>1</v>
      </c>
      <c r="G223" s="1"/>
    </row>
    <row r="224" spans="2:15" ht="15.75" customHeight="1">
      <c r="B224" s="1" t="s">
        <v>18</v>
      </c>
      <c r="C224" s="1"/>
      <c r="D224" s="1" t="s">
        <v>3</v>
      </c>
      <c r="E224" s="1" t="s">
        <v>4</v>
      </c>
      <c r="F224" s="1" t="s">
        <v>3</v>
      </c>
      <c r="G224" s="1" t="s">
        <v>4</v>
      </c>
      <c r="I224" s="9" t="s">
        <v>42</v>
      </c>
      <c r="J224" s="1" t="s">
        <v>3</v>
      </c>
      <c r="N224" s="9" t="s">
        <v>42</v>
      </c>
      <c r="O224" s="1" t="s">
        <v>194</v>
      </c>
    </row>
    <row r="225" spans="2:15" ht="15.75" customHeight="1">
      <c r="B225" s="9" t="s">
        <v>42</v>
      </c>
      <c r="C225" s="2" t="s">
        <v>64</v>
      </c>
      <c r="D225" s="8">
        <v>25</v>
      </c>
      <c r="E225" s="8">
        <v>31</v>
      </c>
      <c r="F225" s="8">
        <v>12.5</v>
      </c>
      <c r="G225" s="8">
        <v>16.5</v>
      </c>
      <c r="I225" s="2" t="s">
        <v>64</v>
      </c>
      <c r="J225" s="3">
        <f t="shared" ref="J225:J228" si="54">D225+F225</f>
        <v>37.5</v>
      </c>
      <c r="N225" s="2" t="s">
        <v>165</v>
      </c>
      <c r="O225" s="37">
        <f>J229*100/(J225+J229)</f>
        <v>11.764705882352942</v>
      </c>
    </row>
    <row r="226" spans="2:15" ht="15.75" customHeight="1">
      <c r="B226" s="2"/>
      <c r="C226" s="2" t="s">
        <v>70</v>
      </c>
      <c r="D226" s="8">
        <v>12</v>
      </c>
      <c r="E226" s="8">
        <v>6</v>
      </c>
      <c r="F226" s="8">
        <v>2.5</v>
      </c>
      <c r="G226" s="8">
        <v>2</v>
      </c>
      <c r="I226" s="2" t="s">
        <v>63</v>
      </c>
      <c r="J226" s="3">
        <f t="shared" si="54"/>
        <v>14.5</v>
      </c>
      <c r="N226" s="2" t="s">
        <v>192</v>
      </c>
      <c r="O226" s="37">
        <f t="shared" ref="O226:O227" si="55">J229/(J226+J229)*100</f>
        <v>25.641025641025639</v>
      </c>
    </row>
    <row r="227" spans="2:15" ht="15.75" customHeight="1">
      <c r="B227" s="2"/>
      <c r="C227" s="2" t="s">
        <v>66</v>
      </c>
      <c r="D227" s="8">
        <v>3.5</v>
      </c>
      <c r="E227" s="8">
        <v>3</v>
      </c>
      <c r="F227" s="8">
        <v>0.5</v>
      </c>
      <c r="G227" s="8">
        <v>0</v>
      </c>
      <c r="I227" s="2" t="s">
        <v>66</v>
      </c>
      <c r="J227" s="3">
        <f t="shared" si="54"/>
        <v>4</v>
      </c>
      <c r="N227" s="2" t="s">
        <v>66</v>
      </c>
      <c r="O227" s="37">
        <f t="shared" si="55"/>
        <v>20</v>
      </c>
    </row>
    <row r="228" spans="2:15" ht="15.75" customHeight="1">
      <c r="B228" s="2"/>
      <c r="C228" s="2" t="s">
        <v>71</v>
      </c>
      <c r="D228" s="8">
        <v>4</v>
      </c>
      <c r="E228" s="8">
        <v>3.5</v>
      </c>
      <c r="F228" s="8">
        <v>0</v>
      </c>
      <c r="G228" s="8">
        <v>0</v>
      </c>
      <c r="I228" s="2" t="s">
        <v>65</v>
      </c>
      <c r="J228" s="3">
        <f t="shared" si="54"/>
        <v>4</v>
      </c>
      <c r="N228" s="2" t="s">
        <v>193</v>
      </c>
      <c r="O228" s="37">
        <f>J230/(J228+J230)*100</f>
        <v>20</v>
      </c>
    </row>
    <row r="229" spans="2:15" ht="15.75" customHeight="1">
      <c r="B229" s="2"/>
      <c r="C229" s="2" t="s">
        <v>72</v>
      </c>
      <c r="D229" s="8">
        <v>4.5</v>
      </c>
      <c r="E229" s="8">
        <v>0.5</v>
      </c>
      <c r="F229" s="8">
        <v>0.5</v>
      </c>
      <c r="G229" s="8">
        <v>0.5</v>
      </c>
      <c r="I229" s="2" t="s">
        <v>67</v>
      </c>
      <c r="J229" s="3">
        <f t="shared" ref="J229:J230" si="56">SUM(D229,F229)</f>
        <v>5</v>
      </c>
    </row>
    <row r="230" spans="2:15" ht="15.75" customHeight="1">
      <c r="B230" s="2"/>
      <c r="C230" s="2" t="s">
        <v>73</v>
      </c>
      <c r="D230" s="8">
        <v>1</v>
      </c>
      <c r="E230" s="8">
        <v>0.5</v>
      </c>
      <c r="F230" s="8">
        <v>0</v>
      </c>
      <c r="G230" s="8">
        <v>0</v>
      </c>
      <c r="I230" s="2" t="s">
        <v>68</v>
      </c>
      <c r="J230" s="3">
        <f t="shared" si="56"/>
        <v>1</v>
      </c>
    </row>
    <row r="231" spans="2:15" ht="15.75" customHeight="1">
      <c r="B231" s="2"/>
      <c r="C231" s="2" t="s">
        <v>12</v>
      </c>
      <c r="D231" s="8">
        <v>12.5</v>
      </c>
      <c r="E231" s="8">
        <v>22</v>
      </c>
      <c r="F231" s="8">
        <v>2</v>
      </c>
      <c r="G231" s="8">
        <v>1.5</v>
      </c>
      <c r="I231" s="2" t="s">
        <v>12</v>
      </c>
      <c r="J231" s="3">
        <f>D231+F231</f>
        <v>14.5</v>
      </c>
    </row>
    <row r="232" spans="2:15" ht="15.75" customHeight="1"/>
    <row r="233" spans="2:15" ht="15.75" customHeight="1">
      <c r="B233" s="1"/>
      <c r="C233" s="1"/>
      <c r="D233" s="1" t="s">
        <v>0</v>
      </c>
      <c r="E233" s="1"/>
      <c r="F233" s="1" t="s">
        <v>1</v>
      </c>
      <c r="G233" s="1"/>
    </row>
    <row r="234" spans="2:15" ht="15.75" customHeight="1">
      <c r="B234" s="1" t="s">
        <v>27</v>
      </c>
      <c r="C234" s="1"/>
      <c r="D234" s="1" t="s">
        <v>3</v>
      </c>
      <c r="E234" s="1" t="s">
        <v>4</v>
      </c>
      <c r="F234" s="1" t="s">
        <v>3</v>
      </c>
      <c r="G234" s="1" t="s">
        <v>4</v>
      </c>
    </row>
    <row r="235" spans="2:15" ht="15.75" customHeight="1">
      <c r="B235" s="7" t="s">
        <v>28</v>
      </c>
      <c r="C235" s="2" t="s">
        <v>64</v>
      </c>
      <c r="D235" s="8">
        <v>2.6666666666666665</v>
      </c>
      <c r="E235" s="21">
        <v>5.666666666666667</v>
      </c>
      <c r="F235" s="8">
        <v>0.66666666666666663</v>
      </c>
      <c r="G235" s="8">
        <v>6.333333333333333</v>
      </c>
    </row>
    <row r="236" spans="2:15" ht="15.75" customHeight="1">
      <c r="B236" s="2"/>
      <c r="C236" s="2" t="s">
        <v>76</v>
      </c>
      <c r="D236" s="21">
        <v>4.3333333333333348</v>
      </c>
      <c r="E236" s="8">
        <v>2</v>
      </c>
      <c r="F236" s="8">
        <v>2.3333333333333335</v>
      </c>
      <c r="G236" s="8">
        <v>0.33333333333333331</v>
      </c>
    </row>
    <row r="237" spans="2:15" ht="15.75" customHeight="1">
      <c r="B237" s="2"/>
      <c r="C237" s="2" t="s">
        <v>66</v>
      </c>
      <c r="D237" s="8">
        <v>0.33333333333333337</v>
      </c>
      <c r="E237" s="8">
        <v>6</v>
      </c>
      <c r="F237" s="8">
        <v>0</v>
      </c>
      <c r="G237" s="8">
        <v>0.66666666666666674</v>
      </c>
    </row>
    <row r="238" spans="2:15" ht="15.75" customHeight="1">
      <c r="B238" s="2"/>
      <c r="C238" s="2" t="s">
        <v>77</v>
      </c>
      <c r="D238" s="8">
        <v>4.333333333333333</v>
      </c>
      <c r="E238" s="8">
        <v>1</v>
      </c>
      <c r="F238" s="8">
        <v>0</v>
      </c>
      <c r="G238" s="8">
        <v>0</v>
      </c>
    </row>
    <row r="239" spans="2:15" ht="15.75" customHeight="1">
      <c r="B239" s="2"/>
      <c r="C239" s="2" t="s">
        <v>78</v>
      </c>
      <c r="D239" s="8">
        <v>0</v>
      </c>
      <c r="E239" s="8">
        <v>0</v>
      </c>
      <c r="F239" s="8">
        <v>0</v>
      </c>
      <c r="G239" s="8">
        <v>0</v>
      </c>
    </row>
    <row r="240" spans="2:15" ht="15.75" customHeight="1">
      <c r="B240" s="2"/>
      <c r="C240" s="2" t="s">
        <v>79</v>
      </c>
      <c r="D240" s="8">
        <v>0.66666666666666663</v>
      </c>
      <c r="E240" s="8">
        <v>0.33333333333333331</v>
      </c>
      <c r="F240" s="8">
        <v>0</v>
      </c>
      <c r="G240" s="8">
        <v>0.33333333333333331</v>
      </c>
    </row>
    <row r="241" spans="2:7" ht="15.75" customHeight="1">
      <c r="B241" s="2"/>
      <c r="C241" s="2" t="s">
        <v>12</v>
      </c>
      <c r="D241" s="8">
        <v>10.666666666666666</v>
      </c>
      <c r="E241" s="8">
        <v>16.666666666666668</v>
      </c>
      <c r="F241" s="8">
        <v>3.3333333333333335</v>
      </c>
      <c r="G241" s="8">
        <v>3</v>
      </c>
    </row>
    <row r="242" spans="2:7" ht="15.75" customHeight="1"/>
    <row r="243" spans="2:7" ht="15.75" customHeight="1">
      <c r="B243" s="1"/>
      <c r="C243" s="1"/>
      <c r="D243" s="1" t="s">
        <v>0</v>
      </c>
      <c r="E243" s="1"/>
      <c r="F243" s="1" t="s">
        <v>1</v>
      </c>
      <c r="G243" s="1"/>
    </row>
    <row r="244" spans="2:7" ht="15.75" customHeight="1">
      <c r="B244" s="1" t="s">
        <v>27</v>
      </c>
      <c r="C244" s="1"/>
      <c r="D244" s="1" t="s">
        <v>3</v>
      </c>
      <c r="E244" s="1" t="s">
        <v>4</v>
      </c>
      <c r="F244" s="1" t="s">
        <v>3</v>
      </c>
      <c r="G244" s="1" t="s">
        <v>4</v>
      </c>
    </row>
    <row r="245" spans="2:7" ht="15.75" customHeight="1">
      <c r="B245" s="7" t="s">
        <v>41</v>
      </c>
      <c r="C245" s="2" t="s">
        <v>64</v>
      </c>
      <c r="D245" s="8">
        <v>5</v>
      </c>
      <c r="E245" s="21">
        <v>18</v>
      </c>
      <c r="F245" s="8">
        <v>2.5</v>
      </c>
      <c r="G245" s="8">
        <v>6.5</v>
      </c>
    </row>
    <row r="246" spans="2:7" ht="15.75" customHeight="1">
      <c r="B246" s="2"/>
      <c r="C246" s="2" t="s">
        <v>76</v>
      </c>
      <c r="D246" s="21">
        <v>15.5</v>
      </c>
      <c r="E246" s="8">
        <v>3</v>
      </c>
      <c r="F246" s="8">
        <v>6.5</v>
      </c>
      <c r="G246" s="8">
        <v>0</v>
      </c>
    </row>
    <row r="247" spans="2:7" ht="15.75" customHeight="1">
      <c r="B247" s="2"/>
      <c r="C247" s="2" t="s">
        <v>66</v>
      </c>
      <c r="D247" s="8">
        <v>1</v>
      </c>
      <c r="E247" s="8">
        <v>1.5</v>
      </c>
      <c r="F247" s="8">
        <v>0</v>
      </c>
      <c r="G247" s="8">
        <v>0</v>
      </c>
    </row>
    <row r="248" spans="2:7" ht="15.75" customHeight="1">
      <c r="B248" s="2"/>
      <c r="C248" s="2" t="s">
        <v>77</v>
      </c>
      <c r="D248" s="8">
        <v>5.5</v>
      </c>
      <c r="E248" s="8">
        <v>1</v>
      </c>
      <c r="F248" s="8">
        <v>0</v>
      </c>
      <c r="G248" s="8">
        <v>0.5</v>
      </c>
    </row>
    <row r="249" spans="2:7" ht="15.75" customHeight="1">
      <c r="B249" s="2"/>
      <c r="C249" s="2" t="s">
        <v>78</v>
      </c>
      <c r="D249" s="8">
        <v>0</v>
      </c>
      <c r="E249" s="8">
        <v>1.5</v>
      </c>
      <c r="F249" s="8">
        <v>1</v>
      </c>
      <c r="G249" s="8">
        <v>1</v>
      </c>
    </row>
    <row r="250" spans="2:7" ht="15.75" customHeight="1">
      <c r="B250" s="2"/>
      <c r="C250" s="2" t="s">
        <v>79</v>
      </c>
      <c r="D250" s="8">
        <v>0</v>
      </c>
      <c r="E250" s="8">
        <v>1.5</v>
      </c>
      <c r="F250" s="8">
        <v>0.5</v>
      </c>
      <c r="G250" s="8">
        <v>0.5</v>
      </c>
    </row>
    <row r="251" spans="2:7" ht="15.75" customHeight="1">
      <c r="B251" s="2"/>
      <c r="C251" s="2" t="s">
        <v>12</v>
      </c>
      <c r="D251" s="8">
        <v>12</v>
      </c>
      <c r="E251" s="8">
        <v>22.5</v>
      </c>
      <c r="F251" s="8">
        <v>0.5</v>
      </c>
      <c r="G251" s="8">
        <v>0.5</v>
      </c>
    </row>
    <row r="252" spans="2:7" ht="15.75" customHeight="1"/>
    <row r="253" spans="2:7" ht="15.75" customHeight="1">
      <c r="B253" s="1"/>
      <c r="C253" s="1"/>
      <c r="D253" s="1" t="s">
        <v>0</v>
      </c>
      <c r="E253" s="1"/>
      <c r="F253" s="1" t="s">
        <v>1</v>
      </c>
      <c r="G253" s="1"/>
    </row>
    <row r="254" spans="2:7" ht="15.75" customHeight="1">
      <c r="B254" s="1" t="s">
        <v>27</v>
      </c>
      <c r="C254" s="1"/>
      <c r="D254" s="1" t="s">
        <v>3</v>
      </c>
      <c r="E254" s="1" t="s">
        <v>4</v>
      </c>
      <c r="F254" s="1" t="s">
        <v>3</v>
      </c>
      <c r="G254" s="1" t="s">
        <v>4</v>
      </c>
    </row>
    <row r="255" spans="2:7" ht="15.75" customHeight="1">
      <c r="B255" s="7" t="s">
        <v>44</v>
      </c>
      <c r="C255" s="2" t="s">
        <v>64</v>
      </c>
      <c r="D255" s="8">
        <v>9</v>
      </c>
      <c r="E255" s="21">
        <v>21.999999999999996</v>
      </c>
      <c r="F255" s="8">
        <v>1.6666666666666667</v>
      </c>
      <c r="G255" s="8">
        <v>7.9999999999999991</v>
      </c>
    </row>
    <row r="256" spans="2:7" ht="15.75" customHeight="1">
      <c r="B256" s="2"/>
      <c r="C256" s="2" t="s">
        <v>76</v>
      </c>
      <c r="D256" s="21">
        <v>14.333333333333336</v>
      </c>
      <c r="E256" s="8">
        <v>1.6666666666666667</v>
      </c>
      <c r="F256" s="8">
        <v>1.6666666666666667</v>
      </c>
      <c r="G256" s="8">
        <v>1</v>
      </c>
    </row>
    <row r="257" spans="2:7" ht="15.75" customHeight="1">
      <c r="B257" s="2"/>
      <c r="C257" s="2" t="s">
        <v>66</v>
      </c>
      <c r="D257" s="8">
        <v>1</v>
      </c>
      <c r="E257" s="8">
        <v>2.333333333333333</v>
      </c>
      <c r="F257" s="8">
        <v>0.33333333333333331</v>
      </c>
      <c r="G257" s="8">
        <v>0.66666666666666663</v>
      </c>
    </row>
    <row r="258" spans="2:7" ht="15.75" customHeight="1">
      <c r="B258" s="2"/>
      <c r="C258" s="2" t="s">
        <v>77</v>
      </c>
      <c r="D258" s="8">
        <v>3.333333333333333</v>
      </c>
      <c r="E258" s="8">
        <v>0.66666666666666674</v>
      </c>
      <c r="F258" s="8">
        <v>0</v>
      </c>
      <c r="G258" s="8">
        <v>0</v>
      </c>
    </row>
    <row r="259" spans="2:7" ht="15.75" customHeight="1">
      <c r="B259" s="2"/>
      <c r="C259" s="2" t="s">
        <v>78</v>
      </c>
      <c r="D259" s="8">
        <v>0.66666666666666674</v>
      </c>
      <c r="E259" s="8">
        <v>0.66666666666666674</v>
      </c>
      <c r="F259" s="8">
        <v>0</v>
      </c>
      <c r="G259" s="8">
        <v>0</v>
      </c>
    </row>
    <row r="260" spans="2:7" ht="15.75" customHeight="1">
      <c r="B260" s="2"/>
      <c r="C260" s="2" t="s">
        <v>79</v>
      </c>
      <c r="D260" s="8">
        <v>0.33333333333333331</v>
      </c>
      <c r="E260" s="8">
        <v>0.33333333333333331</v>
      </c>
      <c r="F260" s="8">
        <v>0</v>
      </c>
      <c r="G260" s="8">
        <v>0</v>
      </c>
    </row>
    <row r="261" spans="2:7" ht="15.75" customHeight="1">
      <c r="B261" s="2"/>
      <c r="C261" s="2" t="s">
        <v>12</v>
      </c>
      <c r="D261" s="8">
        <v>11.666666666666666</v>
      </c>
      <c r="E261" s="8">
        <v>8.0000000000000018</v>
      </c>
      <c r="F261" s="8">
        <v>1</v>
      </c>
      <c r="G261" s="8">
        <v>1.3333333333333335</v>
      </c>
    </row>
    <row r="262" spans="2:7" ht="15.75" customHeight="1"/>
    <row r="263" spans="2:7" ht="15.75" customHeight="1">
      <c r="B263" s="1"/>
      <c r="C263" s="1"/>
      <c r="D263" s="1" t="s">
        <v>0</v>
      </c>
      <c r="E263" s="1"/>
      <c r="F263" s="1" t="s">
        <v>1</v>
      </c>
      <c r="G263" s="1"/>
    </row>
    <row r="264" spans="2:7" ht="15.75" customHeight="1">
      <c r="B264" s="1" t="s">
        <v>22</v>
      </c>
      <c r="C264" s="1"/>
      <c r="D264" s="1" t="s">
        <v>3</v>
      </c>
      <c r="E264" s="1" t="s">
        <v>4</v>
      </c>
      <c r="F264" s="1" t="s">
        <v>3</v>
      </c>
      <c r="G264" s="1" t="s">
        <v>4</v>
      </c>
    </row>
    <row r="265" spans="2:7" ht="15.75" customHeight="1">
      <c r="B265" s="20" t="s">
        <v>26</v>
      </c>
      <c r="C265" s="2" t="s">
        <v>64</v>
      </c>
      <c r="D265" s="8">
        <v>7</v>
      </c>
      <c r="E265" s="21">
        <v>10</v>
      </c>
      <c r="F265" s="8">
        <v>2</v>
      </c>
      <c r="G265" s="8">
        <v>10</v>
      </c>
    </row>
    <row r="266" spans="2:7" ht="15.75" customHeight="1">
      <c r="B266" s="2"/>
      <c r="C266" s="2" t="s">
        <v>76</v>
      </c>
      <c r="D266" s="21">
        <v>4</v>
      </c>
      <c r="E266" s="8">
        <v>2</v>
      </c>
      <c r="F266" s="8">
        <v>5</v>
      </c>
      <c r="G266" s="8">
        <v>2</v>
      </c>
    </row>
    <row r="267" spans="2:7" ht="15.75" customHeight="1">
      <c r="B267" s="2"/>
      <c r="C267" s="2" t="s">
        <v>66</v>
      </c>
      <c r="D267" s="8">
        <v>4</v>
      </c>
      <c r="E267" s="8">
        <v>9</v>
      </c>
      <c r="F267" s="8">
        <v>1</v>
      </c>
      <c r="G267" s="8">
        <v>2</v>
      </c>
    </row>
    <row r="268" spans="2:7" ht="15.75" customHeight="1">
      <c r="B268" s="2"/>
      <c r="C268" s="2" t="s">
        <v>77</v>
      </c>
      <c r="D268" s="8">
        <v>7</v>
      </c>
      <c r="E268" s="8">
        <v>4</v>
      </c>
      <c r="F268" s="8">
        <v>1</v>
      </c>
      <c r="G268" s="8">
        <v>1</v>
      </c>
    </row>
    <row r="269" spans="2:7" ht="15.75" customHeight="1">
      <c r="B269" s="2"/>
      <c r="C269" s="2" t="s">
        <v>78</v>
      </c>
      <c r="D269" s="8">
        <v>0</v>
      </c>
      <c r="E269" s="8">
        <v>1</v>
      </c>
      <c r="F269" s="8">
        <v>1</v>
      </c>
      <c r="G269" s="8">
        <v>0</v>
      </c>
    </row>
    <row r="270" spans="2:7" ht="15.75" customHeight="1">
      <c r="B270" s="2"/>
      <c r="C270" s="2" t="s">
        <v>79</v>
      </c>
      <c r="D270" s="8">
        <v>4</v>
      </c>
      <c r="E270" s="8">
        <v>1</v>
      </c>
      <c r="F270" s="8">
        <v>0</v>
      </c>
      <c r="G270" s="8">
        <v>0</v>
      </c>
    </row>
    <row r="271" spans="2:7" ht="15.75" customHeight="1">
      <c r="B271" s="2"/>
      <c r="C271" s="2" t="s">
        <v>12</v>
      </c>
      <c r="D271" s="8">
        <v>9</v>
      </c>
      <c r="E271" s="8">
        <v>14</v>
      </c>
      <c r="F271" s="8">
        <v>1</v>
      </c>
      <c r="G271" s="8">
        <v>1</v>
      </c>
    </row>
    <row r="272" spans="2:7" ht="15.75" customHeight="1"/>
    <row r="273" spans="2:7" ht="15.75" customHeight="1">
      <c r="B273" s="1"/>
      <c r="C273" s="1"/>
      <c r="D273" s="1" t="s">
        <v>0</v>
      </c>
      <c r="E273" s="1"/>
      <c r="F273" s="1" t="s">
        <v>1</v>
      </c>
      <c r="G273" s="1"/>
    </row>
    <row r="274" spans="2:7" ht="15.75" customHeight="1">
      <c r="B274" s="1" t="s">
        <v>22</v>
      </c>
      <c r="C274" s="1"/>
      <c r="D274" s="1" t="s">
        <v>3</v>
      </c>
      <c r="E274" s="1" t="s">
        <v>4</v>
      </c>
      <c r="F274" s="1" t="s">
        <v>3</v>
      </c>
      <c r="G274" s="1" t="s">
        <v>4</v>
      </c>
    </row>
    <row r="275" spans="2:7" ht="15.75" customHeight="1">
      <c r="B275" s="20" t="s">
        <v>30</v>
      </c>
      <c r="C275" s="2" t="s">
        <v>64</v>
      </c>
      <c r="D275" s="8">
        <v>2.666666666666667</v>
      </c>
      <c r="E275" s="21">
        <v>13.000000000000002</v>
      </c>
      <c r="F275" s="8">
        <v>3.6666666666666674</v>
      </c>
      <c r="G275" s="8">
        <v>7.3333333333333339</v>
      </c>
    </row>
    <row r="276" spans="2:7" ht="15.75" customHeight="1">
      <c r="B276" s="2"/>
      <c r="C276" s="2" t="s">
        <v>76</v>
      </c>
      <c r="D276" s="21">
        <v>22.666666666666661</v>
      </c>
      <c r="E276" s="8">
        <v>10.333333333333332</v>
      </c>
      <c r="F276" s="8">
        <v>3.3333333333333335</v>
      </c>
      <c r="G276" s="8">
        <v>1.3333333333333335</v>
      </c>
    </row>
    <row r="277" spans="2:7" ht="15.75" customHeight="1">
      <c r="B277" s="2"/>
      <c r="C277" s="2" t="s">
        <v>66</v>
      </c>
      <c r="D277" s="8">
        <v>3</v>
      </c>
      <c r="E277" s="8">
        <v>3.333333333333333</v>
      </c>
      <c r="F277" s="8">
        <v>0.33333333333333331</v>
      </c>
      <c r="G277" s="8">
        <v>0.33333333333333331</v>
      </c>
    </row>
    <row r="278" spans="2:7" ht="15.75" customHeight="1">
      <c r="B278" s="2"/>
      <c r="C278" s="2" t="s">
        <v>77</v>
      </c>
      <c r="D278" s="8">
        <v>10</v>
      </c>
      <c r="E278" s="8">
        <v>6</v>
      </c>
      <c r="F278" s="8">
        <v>0.66666666666666663</v>
      </c>
      <c r="G278" s="8">
        <v>0.66666666666666663</v>
      </c>
    </row>
    <row r="279" spans="2:7" ht="15.75" customHeight="1">
      <c r="B279" s="2"/>
      <c r="C279" s="2" t="s">
        <v>78</v>
      </c>
      <c r="D279" s="8">
        <v>0.66666666666666674</v>
      </c>
      <c r="E279" s="8">
        <v>0.66666666666666674</v>
      </c>
      <c r="F279" s="8">
        <v>0.66666666666666663</v>
      </c>
      <c r="G279" s="8">
        <v>0.33333333333333331</v>
      </c>
    </row>
    <row r="280" spans="2:7" ht="15.75" customHeight="1">
      <c r="B280" s="2"/>
      <c r="C280" s="2" t="s">
        <v>79</v>
      </c>
      <c r="D280" s="8">
        <v>1.3333333333333333</v>
      </c>
      <c r="E280" s="8">
        <v>1</v>
      </c>
      <c r="F280" s="8">
        <v>0</v>
      </c>
      <c r="G280" s="8">
        <v>0</v>
      </c>
    </row>
    <row r="281" spans="2:7" ht="15.75" customHeight="1">
      <c r="B281" s="2"/>
      <c r="C281" s="2" t="s">
        <v>12</v>
      </c>
      <c r="D281" s="8">
        <v>17.666666666666668</v>
      </c>
      <c r="E281" s="8">
        <v>17.333333333333336</v>
      </c>
      <c r="F281" s="8">
        <v>3.6666666666666674</v>
      </c>
      <c r="G281" s="8">
        <v>6.666666666666667</v>
      </c>
    </row>
    <row r="282" spans="2:7" ht="15.75" customHeight="1"/>
    <row r="283" spans="2:7" ht="15.75" customHeight="1">
      <c r="B283" s="1"/>
      <c r="C283" s="1"/>
      <c r="D283" s="1" t="s">
        <v>0</v>
      </c>
      <c r="E283" s="1"/>
      <c r="F283" s="1" t="s">
        <v>1</v>
      </c>
      <c r="G283" s="1"/>
    </row>
    <row r="284" spans="2:7" ht="15.75" customHeight="1">
      <c r="B284" s="1" t="s">
        <v>22</v>
      </c>
      <c r="C284" s="1"/>
      <c r="D284" s="1" t="s">
        <v>3</v>
      </c>
      <c r="E284" s="1" t="s">
        <v>4</v>
      </c>
      <c r="F284" s="1" t="s">
        <v>3</v>
      </c>
      <c r="G284" s="1" t="s">
        <v>4</v>
      </c>
    </row>
    <row r="285" spans="2:7" ht="15.75" customHeight="1">
      <c r="B285" s="20" t="s">
        <v>43</v>
      </c>
      <c r="C285" s="2" t="s">
        <v>64</v>
      </c>
      <c r="D285" s="8">
        <v>2</v>
      </c>
      <c r="E285" s="21">
        <v>5</v>
      </c>
      <c r="F285" s="8">
        <v>3</v>
      </c>
      <c r="G285" s="8">
        <v>4</v>
      </c>
    </row>
    <row r="286" spans="2:7" ht="15.75" customHeight="1">
      <c r="B286" s="2"/>
      <c r="C286" s="2" t="s">
        <v>76</v>
      </c>
      <c r="D286" s="21">
        <v>16</v>
      </c>
      <c r="E286" s="8">
        <v>4</v>
      </c>
      <c r="F286" s="8">
        <v>19</v>
      </c>
      <c r="G286" s="8">
        <v>1</v>
      </c>
    </row>
    <row r="287" spans="2:7" ht="15.75" customHeight="1">
      <c r="B287" s="2"/>
      <c r="C287" s="2" t="s">
        <v>66</v>
      </c>
      <c r="D287" s="8">
        <v>0</v>
      </c>
      <c r="E287" s="8">
        <v>2</v>
      </c>
      <c r="F287" s="8">
        <v>0</v>
      </c>
      <c r="G287" s="8">
        <v>0</v>
      </c>
    </row>
    <row r="288" spans="2:7" ht="15.75" customHeight="1">
      <c r="B288" s="2"/>
      <c r="C288" s="2" t="s">
        <v>77</v>
      </c>
      <c r="D288" s="8">
        <v>2</v>
      </c>
      <c r="E288" s="8">
        <v>3</v>
      </c>
      <c r="F288" s="8">
        <v>2</v>
      </c>
      <c r="G288" s="8">
        <v>0</v>
      </c>
    </row>
    <row r="289" spans="2:15" ht="15.75" customHeight="1">
      <c r="B289" s="2"/>
      <c r="C289" s="2" t="s">
        <v>78</v>
      </c>
      <c r="D289" s="8">
        <v>0</v>
      </c>
      <c r="E289" s="8">
        <v>0</v>
      </c>
      <c r="F289" s="8">
        <v>0</v>
      </c>
      <c r="G289" s="8">
        <v>0</v>
      </c>
    </row>
    <row r="290" spans="2:15" ht="15.75" customHeight="1">
      <c r="B290" s="2"/>
      <c r="C290" s="2" t="s">
        <v>79</v>
      </c>
      <c r="D290" s="8">
        <v>2</v>
      </c>
      <c r="E290" s="8">
        <v>0</v>
      </c>
      <c r="F290" s="8">
        <v>0</v>
      </c>
      <c r="G290" s="8">
        <v>0</v>
      </c>
    </row>
    <row r="291" spans="2:15" ht="15.75" customHeight="1">
      <c r="B291" s="2"/>
      <c r="C291" s="2" t="s">
        <v>12</v>
      </c>
      <c r="D291" s="8">
        <v>15</v>
      </c>
      <c r="E291" s="8">
        <v>17</v>
      </c>
      <c r="F291" s="8">
        <v>0</v>
      </c>
      <c r="G291" s="8">
        <v>1</v>
      </c>
    </row>
    <row r="292" spans="2:15" ht="15.75" customHeight="1"/>
    <row r="293" spans="2:15" ht="15.75" customHeight="1">
      <c r="B293" s="1"/>
      <c r="C293" s="1"/>
      <c r="D293" s="1" t="s">
        <v>0</v>
      </c>
      <c r="E293" s="1"/>
      <c r="F293" s="1" t="s">
        <v>1</v>
      </c>
      <c r="G293" s="1"/>
    </row>
    <row r="294" spans="2:15" ht="15.75" customHeight="1">
      <c r="B294" s="1" t="s">
        <v>27</v>
      </c>
      <c r="C294" s="1"/>
      <c r="D294" s="1" t="s">
        <v>3</v>
      </c>
      <c r="E294" s="1" t="s">
        <v>4</v>
      </c>
      <c r="F294" s="1" t="s">
        <v>3</v>
      </c>
      <c r="G294" s="1" t="s">
        <v>4</v>
      </c>
      <c r="I294" s="9" t="s">
        <v>31</v>
      </c>
      <c r="J294" s="1" t="s">
        <v>3</v>
      </c>
      <c r="N294" s="9" t="s">
        <v>31</v>
      </c>
      <c r="O294" s="1" t="s">
        <v>194</v>
      </c>
    </row>
    <row r="295" spans="2:15" ht="15.75" customHeight="1">
      <c r="B295" s="9" t="s">
        <v>31</v>
      </c>
      <c r="C295" s="2" t="s">
        <v>64</v>
      </c>
      <c r="D295" s="8">
        <v>21</v>
      </c>
      <c r="E295" s="8">
        <v>17.5</v>
      </c>
      <c r="F295" s="8">
        <v>9.5</v>
      </c>
      <c r="G295" s="8">
        <v>8.5</v>
      </c>
      <c r="I295" s="2" t="s">
        <v>64</v>
      </c>
      <c r="J295" s="3">
        <f t="shared" ref="J295:J298" si="57">D295+F295</f>
        <v>30.5</v>
      </c>
      <c r="N295" s="2" t="s">
        <v>165</v>
      </c>
      <c r="O295" s="37">
        <f>J299*100/(J295+J299)</f>
        <v>3.1746031746031744</v>
      </c>
    </row>
    <row r="296" spans="2:15" ht="15.75" customHeight="1">
      <c r="B296" s="2"/>
      <c r="C296" s="2" t="s">
        <v>76</v>
      </c>
      <c r="D296" s="8">
        <v>3.5</v>
      </c>
      <c r="E296" s="8">
        <v>1.5</v>
      </c>
      <c r="F296" s="8">
        <v>1.5</v>
      </c>
      <c r="G296" s="8">
        <v>0.5</v>
      </c>
      <c r="I296" s="2" t="s">
        <v>63</v>
      </c>
      <c r="J296" s="3">
        <f t="shared" si="57"/>
        <v>5</v>
      </c>
      <c r="N296" s="2" t="s">
        <v>192</v>
      </c>
      <c r="O296" s="37">
        <f t="shared" ref="O296:O297" si="58">J299/(J296+J299)*100</f>
        <v>16.666666666666664</v>
      </c>
    </row>
    <row r="297" spans="2:15" ht="15.75" customHeight="1">
      <c r="B297" s="2"/>
      <c r="C297" s="2" t="s">
        <v>66</v>
      </c>
      <c r="D297" s="8">
        <v>5</v>
      </c>
      <c r="E297" s="8">
        <v>1.5</v>
      </c>
      <c r="F297" s="8">
        <v>1</v>
      </c>
      <c r="G297" s="8">
        <v>1</v>
      </c>
      <c r="I297" s="2" t="s">
        <v>66</v>
      </c>
      <c r="J297" s="3">
        <f t="shared" si="57"/>
        <v>6</v>
      </c>
      <c r="N297" s="2" t="s">
        <v>66</v>
      </c>
      <c r="O297" s="37">
        <f t="shared" si="58"/>
        <v>25</v>
      </c>
    </row>
    <row r="298" spans="2:15" ht="15.75" customHeight="1">
      <c r="B298" s="2"/>
      <c r="C298" s="2" t="s">
        <v>77</v>
      </c>
      <c r="D298" s="8">
        <v>2.5</v>
      </c>
      <c r="E298" s="8">
        <v>1.5</v>
      </c>
      <c r="F298" s="8">
        <v>0</v>
      </c>
      <c r="G298" s="8">
        <v>0</v>
      </c>
      <c r="I298" s="2" t="s">
        <v>65</v>
      </c>
      <c r="J298" s="3">
        <f t="shared" si="57"/>
        <v>2.5</v>
      </c>
      <c r="N298" s="2" t="s">
        <v>193</v>
      </c>
      <c r="O298" s="37">
        <f>J300/(J298+J300)*100</f>
        <v>44.444444444444443</v>
      </c>
    </row>
    <row r="299" spans="2:15" ht="15.75" customHeight="1">
      <c r="B299" s="2"/>
      <c r="C299" s="2" t="s">
        <v>78</v>
      </c>
      <c r="D299" s="8">
        <v>0.5</v>
      </c>
      <c r="E299" s="8">
        <v>0</v>
      </c>
      <c r="F299" s="8">
        <v>0.5</v>
      </c>
      <c r="G299" s="8">
        <v>0</v>
      </c>
      <c r="I299" s="2" t="s">
        <v>67</v>
      </c>
      <c r="J299" s="3">
        <f t="shared" ref="J299:J300" si="59">SUM(D299,F299)</f>
        <v>1</v>
      </c>
    </row>
    <row r="300" spans="2:15" ht="15.75" customHeight="1">
      <c r="B300" s="2"/>
      <c r="C300" s="2" t="s">
        <v>79</v>
      </c>
      <c r="D300" s="8">
        <v>2</v>
      </c>
      <c r="E300" s="8">
        <v>0</v>
      </c>
      <c r="F300" s="8">
        <v>0</v>
      </c>
      <c r="G300" s="8">
        <v>0.5</v>
      </c>
      <c r="I300" s="2" t="s">
        <v>68</v>
      </c>
      <c r="J300" s="3">
        <f t="shared" si="59"/>
        <v>2</v>
      </c>
    </row>
    <row r="301" spans="2:15" ht="15.75" customHeight="1">
      <c r="B301" s="2"/>
      <c r="C301" s="2" t="s">
        <v>12</v>
      </c>
      <c r="D301" s="8">
        <v>7.5</v>
      </c>
      <c r="E301" s="8">
        <v>12.5</v>
      </c>
      <c r="F301" s="8">
        <v>1.5</v>
      </c>
      <c r="G301" s="8">
        <v>1.5</v>
      </c>
      <c r="I301" s="2" t="s">
        <v>12</v>
      </c>
      <c r="J301" s="3">
        <f>D301+F301</f>
        <v>9</v>
      </c>
    </row>
    <row r="302" spans="2:15" ht="15.75" customHeight="1"/>
    <row r="303" spans="2:15" ht="15.75" customHeight="1">
      <c r="B303" s="1"/>
      <c r="C303" s="1"/>
      <c r="D303" s="1" t="s">
        <v>0</v>
      </c>
      <c r="E303" s="1"/>
      <c r="F303" s="1" t="s">
        <v>1</v>
      </c>
      <c r="G303" s="1"/>
    </row>
    <row r="304" spans="2:15" ht="15.75" customHeight="1">
      <c r="B304" s="1" t="s">
        <v>27</v>
      </c>
      <c r="C304" s="1"/>
      <c r="D304" s="1" t="s">
        <v>3</v>
      </c>
      <c r="E304" s="1" t="s">
        <v>4</v>
      </c>
      <c r="F304" s="1" t="s">
        <v>3</v>
      </c>
      <c r="G304" s="1" t="s">
        <v>4</v>
      </c>
      <c r="I304" s="9" t="s">
        <v>32</v>
      </c>
      <c r="J304" s="1" t="s">
        <v>3</v>
      </c>
      <c r="N304" s="9" t="s">
        <v>32</v>
      </c>
      <c r="O304" s="1" t="s">
        <v>194</v>
      </c>
    </row>
    <row r="305" spans="2:15" ht="15.75" customHeight="1">
      <c r="B305" s="9" t="s">
        <v>32</v>
      </c>
      <c r="C305" s="2" t="s">
        <v>64</v>
      </c>
      <c r="D305" s="8">
        <v>27.5</v>
      </c>
      <c r="E305" s="8">
        <v>10</v>
      </c>
      <c r="F305" s="8">
        <v>19</v>
      </c>
      <c r="G305" s="8">
        <v>6</v>
      </c>
      <c r="I305" s="2" t="s">
        <v>64</v>
      </c>
      <c r="J305" s="3">
        <f t="shared" ref="J305:J308" si="60">D305+F305</f>
        <v>46.5</v>
      </c>
      <c r="N305" s="2" t="s">
        <v>165</v>
      </c>
      <c r="O305" s="37">
        <f>J309*100/(J305+J309)</f>
        <v>4.1237113402061851</v>
      </c>
    </row>
    <row r="306" spans="2:15" ht="15.75" customHeight="1">
      <c r="B306" s="2"/>
      <c r="C306" s="2" t="s">
        <v>76</v>
      </c>
      <c r="D306" s="8">
        <v>3</v>
      </c>
      <c r="E306" s="8">
        <v>0</v>
      </c>
      <c r="F306" s="8">
        <v>0</v>
      </c>
      <c r="G306" s="8">
        <v>0</v>
      </c>
      <c r="I306" s="2" t="s">
        <v>63</v>
      </c>
      <c r="J306" s="3">
        <f t="shared" si="60"/>
        <v>3</v>
      </c>
      <c r="N306" s="2" t="s">
        <v>192</v>
      </c>
      <c r="O306" s="37">
        <f t="shared" ref="O306:O307" si="61">J309/(J306+J309)*100</f>
        <v>40</v>
      </c>
    </row>
    <row r="307" spans="2:15" ht="15.75" customHeight="1">
      <c r="B307" s="2"/>
      <c r="C307" s="2" t="s">
        <v>66</v>
      </c>
      <c r="D307" s="8">
        <v>3.5</v>
      </c>
      <c r="E307" s="8">
        <v>2.5</v>
      </c>
      <c r="F307" s="8">
        <v>2.5</v>
      </c>
      <c r="G307" s="8">
        <v>1</v>
      </c>
      <c r="I307" s="2" t="s">
        <v>66</v>
      </c>
      <c r="J307" s="3">
        <f t="shared" si="60"/>
        <v>6</v>
      </c>
      <c r="N307" s="2" t="s">
        <v>66</v>
      </c>
      <c r="O307" s="37">
        <f t="shared" si="61"/>
        <v>33.333333333333329</v>
      </c>
    </row>
    <row r="308" spans="2:15" ht="15.75" customHeight="1">
      <c r="B308" s="2"/>
      <c r="C308" s="2" t="s">
        <v>77</v>
      </c>
      <c r="D308" s="8">
        <v>0.5</v>
      </c>
      <c r="E308" s="8">
        <v>0</v>
      </c>
      <c r="F308" s="8">
        <v>0</v>
      </c>
      <c r="G308" s="8">
        <v>0</v>
      </c>
      <c r="I308" s="2" t="s">
        <v>65</v>
      </c>
      <c r="J308" s="3">
        <f t="shared" si="60"/>
        <v>0.5</v>
      </c>
      <c r="N308" s="2" t="s">
        <v>193</v>
      </c>
      <c r="O308" s="37">
        <f>J310/(J308+J310)*100</f>
        <v>85.714285714285708</v>
      </c>
    </row>
    <row r="309" spans="2:15" ht="15.75" customHeight="1">
      <c r="B309" s="2"/>
      <c r="C309" s="2" t="s">
        <v>78</v>
      </c>
      <c r="D309" s="8">
        <v>2</v>
      </c>
      <c r="E309" s="8">
        <v>1</v>
      </c>
      <c r="F309" s="8">
        <v>0</v>
      </c>
      <c r="G309" s="8">
        <v>0</v>
      </c>
      <c r="I309" s="2" t="s">
        <v>67</v>
      </c>
      <c r="J309" s="3">
        <f t="shared" ref="J309:J310" si="62">SUM(D309,F309)</f>
        <v>2</v>
      </c>
    </row>
    <row r="310" spans="2:15" ht="15.75" customHeight="1">
      <c r="B310" s="2"/>
      <c r="C310" s="2" t="s">
        <v>79</v>
      </c>
      <c r="D310" s="8">
        <v>3</v>
      </c>
      <c r="E310" s="8">
        <v>0.5</v>
      </c>
      <c r="F310" s="8">
        <v>0</v>
      </c>
      <c r="G310" s="8">
        <v>0</v>
      </c>
      <c r="I310" s="2" t="s">
        <v>68</v>
      </c>
      <c r="J310" s="3">
        <f t="shared" si="62"/>
        <v>3</v>
      </c>
    </row>
    <row r="311" spans="2:15" ht="15.75" customHeight="1">
      <c r="B311" s="2"/>
      <c r="C311" s="2" t="s">
        <v>12</v>
      </c>
      <c r="D311" s="8">
        <v>15</v>
      </c>
      <c r="E311" s="8">
        <v>19.5</v>
      </c>
      <c r="F311" s="8">
        <v>1.5</v>
      </c>
      <c r="G311" s="8">
        <v>4</v>
      </c>
      <c r="I311" s="2" t="s">
        <v>12</v>
      </c>
      <c r="J311" s="3">
        <f>D311+F311</f>
        <v>16.5</v>
      </c>
    </row>
    <row r="312" spans="2:15" ht="15.75" customHeight="1"/>
    <row r="313" spans="2:15" ht="15.75" customHeight="1">
      <c r="B313" s="1"/>
      <c r="C313" s="1"/>
      <c r="D313" s="1" t="s">
        <v>0</v>
      </c>
      <c r="E313" s="1"/>
      <c r="F313" s="1" t="s">
        <v>1</v>
      </c>
      <c r="G313" s="1"/>
    </row>
    <row r="314" spans="2:15" ht="15.75" customHeight="1">
      <c r="B314" s="1" t="s">
        <v>27</v>
      </c>
      <c r="C314" s="1"/>
      <c r="D314" s="1" t="s">
        <v>3</v>
      </c>
      <c r="E314" s="1" t="s">
        <v>4</v>
      </c>
      <c r="F314" s="1" t="s">
        <v>3</v>
      </c>
      <c r="G314" s="1" t="s">
        <v>4</v>
      </c>
      <c r="I314" s="9" t="s">
        <v>33</v>
      </c>
      <c r="J314" s="1" t="s">
        <v>3</v>
      </c>
      <c r="N314" s="9" t="s">
        <v>33</v>
      </c>
      <c r="O314" s="1" t="s">
        <v>194</v>
      </c>
    </row>
    <row r="315" spans="2:15" ht="15.75" customHeight="1">
      <c r="B315" s="9" t="s">
        <v>33</v>
      </c>
      <c r="C315" s="2" t="s">
        <v>64</v>
      </c>
      <c r="D315" s="8">
        <v>18</v>
      </c>
      <c r="E315" s="8">
        <v>16</v>
      </c>
      <c r="F315" s="8">
        <v>18</v>
      </c>
      <c r="G315" s="8">
        <v>6</v>
      </c>
      <c r="I315" s="2" t="s">
        <v>64</v>
      </c>
      <c r="J315" s="3">
        <f t="shared" ref="J315:J318" si="63">D315+F315</f>
        <v>36</v>
      </c>
      <c r="N315" s="2" t="s">
        <v>165</v>
      </c>
      <c r="O315" s="37">
        <f>J319*100/(J315+J319)</f>
        <v>11.111111111111111</v>
      </c>
    </row>
    <row r="316" spans="2:15" ht="15.75" customHeight="1">
      <c r="B316" s="2"/>
      <c r="C316" s="2" t="s">
        <v>76</v>
      </c>
      <c r="D316" s="8">
        <v>3.5</v>
      </c>
      <c r="E316" s="8">
        <v>0.5</v>
      </c>
      <c r="F316" s="8">
        <v>0</v>
      </c>
      <c r="G316" s="8">
        <v>0</v>
      </c>
      <c r="I316" s="2" t="s">
        <v>63</v>
      </c>
      <c r="J316" s="3">
        <f t="shared" si="63"/>
        <v>3.5</v>
      </c>
      <c r="N316" s="2" t="s">
        <v>192</v>
      </c>
      <c r="O316" s="37">
        <f t="shared" ref="O316:O317" si="64">J319/(J316+J319)*100</f>
        <v>56.25</v>
      </c>
    </row>
    <row r="317" spans="2:15" ht="15.75" customHeight="1">
      <c r="B317" s="2"/>
      <c r="C317" s="2" t="s">
        <v>66</v>
      </c>
      <c r="D317" s="8">
        <v>3.5</v>
      </c>
      <c r="E317" s="8">
        <v>2.5</v>
      </c>
      <c r="F317" s="8">
        <v>0</v>
      </c>
      <c r="G317" s="8">
        <v>0</v>
      </c>
      <c r="I317" s="2" t="s">
        <v>66</v>
      </c>
      <c r="J317" s="3">
        <f t="shared" si="63"/>
        <v>3.5</v>
      </c>
      <c r="N317" s="2" t="s">
        <v>66</v>
      </c>
      <c r="O317" s="37">
        <f t="shared" si="64"/>
        <v>30</v>
      </c>
    </row>
    <row r="318" spans="2:15" ht="15.75" customHeight="1">
      <c r="B318" s="2"/>
      <c r="C318" s="2" t="s">
        <v>77</v>
      </c>
      <c r="D318" s="8">
        <v>0.5</v>
      </c>
      <c r="E318" s="8">
        <v>1</v>
      </c>
      <c r="F318" s="8">
        <v>0</v>
      </c>
      <c r="G318" s="8">
        <v>0</v>
      </c>
      <c r="I318" s="2" t="s">
        <v>65</v>
      </c>
      <c r="J318" s="3">
        <f t="shared" si="63"/>
        <v>0.5</v>
      </c>
      <c r="N318" s="2" t="s">
        <v>193</v>
      </c>
      <c r="O318" s="37">
        <f>J320/(J318+J320)*100</f>
        <v>75</v>
      </c>
    </row>
    <row r="319" spans="2:15" ht="15.75" customHeight="1">
      <c r="B319" s="2"/>
      <c r="C319" s="2" t="s">
        <v>78</v>
      </c>
      <c r="D319" s="8">
        <v>3.5</v>
      </c>
      <c r="E319" s="8">
        <v>0</v>
      </c>
      <c r="F319" s="8">
        <v>1</v>
      </c>
      <c r="G319" s="8">
        <v>0</v>
      </c>
      <c r="I319" s="2" t="s">
        <v>67</v>
      </c>
      <c r="J319" s="3">
        <f t="shared" ref="J319:J320" si="65">SUM(D319,F319)</f>
        <v>4.5</v>
      </c>
    </row>
    <row r="320" spans="2:15" ht="15.75" customHeight="1">
      <c r="B320" s="2"/>
      <c r="C320" s="2" t="s">
        <v>79</v>
      </c>
      <c r="D320" s="8">
        <v>1.5</v>
      </c>
      <c r="E320" s="8">
        <v>0.5</v>
      </c>
      <c r="F320" s="8">
        <v>0</v>
      </c>
      <c r="G320" s="8">
        <v>0</v>
      </c>
      <c r="I320" s="2" t="s">
        <v>68</v>
      </c>
      <c r="J320" s="3">
        <f t="shared" si="65"/>
        <v>1.5</v>
      </c>
    </row>
    <row r="321" spans="2:15" ht="15.75" customHeight="1">
      <c r="B321" s="2"/>
      <c r="C321" s="2" t="s">
        <v>12</v>
      </c>
      <c r="D321" s="8">
        <v>14</v>
      </c>
      <c r="E321" s="8">
        <v>17.5</v>
      </c>
      <c r="F321" s="8">
        <v>1.5</v>
      </c>
      <c r="G321" s="8">
        <v>4.5</v>
      </c>
      <c r="I321" s="2" t="s">
        <v>12</v>
      </c>
      <c r="J321" s="3">
        <f>D321+F321</f>
        <v>15.5</v>
      </c>
    </row>
    <row r="322" spans="2:15" ht="15.75" customHeight="1"/>
    <row r="323" spans="2:15" ht="15.75" customHeight="1">
      <c r="B323" s="1"/>
      <c r="C323" s="1"/>
      <c r="D323" s="1" t="s">
        <v>0</v>
      </c>
      <c r="E323" s="1"/>
      <c r="F323" s="1" t="s">
        <v>1</v>
      </c>
      <c r="G323" s="1"/>
    </row>
    <row r="324" spans="2:15" ht="15.75" customHeight="1">
      <c r="B324" s="1" t="s">
        <v>22</v>
      </c>
      <c r="C324" s="1"/>
      <c r="D324" s="1" t="s">
        <v>3</v>
      </c>
      <c r="E324" s="1" t="s">
        <v>4</v>
      </c>
      <c r="F324" s="1" t="s">
        <v>3</v>
      </c>
      <c r="G324" s="1" t="s">
        <v>4</v>
      </c>
      <c r="I324" s="9" t="s">
        <v>23</v>
      </c>
      <c r="J324" s="1" t="s">
        <v>3</v>
      </c>
      <c r="N324" s="9" t="s">
        <v>23</v>
      </c>
      <c r="O324" s="1" t="s">
        <v>194</v>
      </c>
    </row>
    <row r="325" spans="2:15" ht="15.75" customHeight="1">
      <c r="B325" s="9" t="s">
        <v>23</v>
      </c>
      <c r="C325" s="2" t="s">
        <v>64</v>
      </c>
      <c r="D325" s="8">
        <v>9.5</v>
      </c>
      <c r="E325" s="8">
        <v>8</v>
      </c>
      <c r="F325" s="8">
        <v>2.5</v>
      </c>
      <c r="G325" s="8">
        <v>2.5</v>
      </c>
      <c r="I325" s="2" t="s">
        <v>64</v>
      </c>
      <c r="J325" s="3">
        <f t="shared" ref="J325:J328" si="66">D325+F325</f>
        <v>12</v>
      </c>
      <c r="N325" s="2" t="s">
        <v>165</v>
      </c>
      <c r="O325" s="37">
        <f>J329*100/(J325+J329)</f>
        <v>4</v>
      </c>
    </row>
    <row r="326" spans="2:15" ht="15.75" customHeight="1">
      <c r="B326" s="2"/>
      <c r="C326" s="2" t="s">
        <v>76</v>
      </c>
      <c r="D326" s="8">
        <v>7.5</v>
      </c>
      <c r="E326" s="8">
        <v>4</v>
      </c>
      <c r="F326" s="8">
        <v>1</v>
      </c>
      <c r="G326" s="8">
        <v>0.5</v>
      </c>
      <c r="I326" s="2" t="s">
        <v>63</v>
      </c>
      <c r="J326" s="3">
        <f t="shared" si="66"/>
        <v>8.5</v>
      </c>
      <c r="N326" s="2" t="s">
        <v>192</v>
      </c>
      <c r="O326" s="37">
        <f t="shared" ref="O326:O327" si="67">J329/(J326+J329)*100</f>
        <v>5.5555555555555554</v>
      </c>
    </row>
    <row r="327" spans="2:15" ht="15.75" customHeight="1">
      <c r="B327" s="2"/>
      <c r="C327" s="2" t="s">
        <v>66</v>
      </c>
      <c r="D327" s="8">
        <v>3</v>
      </c>
      <c r="E327" s="8">
        <v>4</v>
      </c>
      <c r="F327" s="8">
        <v>0</v>
      </c>
      <c r="G327" s="8">
        <v>0</v>
      </c>
      <c r="I327" s="2" t="s">
        <v>66</v>
      </c>
      <c r="J327" s="3">
        <f t="shared" si="66"/>
        <v>3</v>
      </c>
      <c r="N327" s="2" t="s">
        <v>66</v>
      </c>
      <c r="O327" s="37">
        <f t="shared" si="67"/>
        <v>14.285714285714285</v>
      </c>
    </row>
    <row r="328" spans="2:15" ht="15.75" customHeight="1">
      <c r="B328" s="2"/>
      <c r="C328" s="2" t="s">
        <v>77</v>
      </c>
      <c r="D328" s="8">
        <v>6.5</v>
      </c>
      <c r="E328" s="8">
        <v>2</v>
      </c>
      <c r="F328" s="8">
        <v>0</v>
      </c>
      <c r="G328" s="8">
        <v>0.5</v>
      </c>
      <c r="I328" s="2" t="s">
        <v>65</v>
      </c>
      <c r="J328" s="3">
        <f t="shared" si="66"/>
        <v>6.5</v>
      </c>
      <c r="N328" s="2" t="s">
        <v>193</v>
      </c>
      <c r="O328" s="37">
        <f>J330/(J328+J330)*100</f>
        <v>7.1428571428571423</v>
      </c>
    </row>
    <row r="329" spans="2:15" ht="15.75" customHeight="1">
      <c r="B329" s="2"/>
      <c r="C329" s="2" t="s">
        <v>78</v>
      </c>
      <c r="D329" s="8">
        <v>0.5</v>
      </c>
      <c r="E329" s="8">
        <v>0</v>
      </c>
      <c r="F329" s="8">
        <v>0</v>
      </c>
      <c r="G329" s="8">
        <v>0</v>
      </c>
      <c r="I329" s="2" t="s">
        <v>67</v>
      </c>
      <c r="J329" s="3">
        <f t="shared" ref="J329:J330" si="68">SUM(D329,F329)</f>
        <v>0.5</v>
      </c>
    </row>
    <row r="330" spans="2:15" ht="15.75" customHeight="1">
      <c r="B330" s="2"/>
      <c r="C330" s="2" t="s">
        <v>79</v>
      </c>
      <c r="D330" s="8">
        <v>0.5</v>
      </c>
      <c r="E330" s="8">
        <v>0</v>
      </c>
      <c r="F330" s="8">
        <v>0</v>
      </c>
      <c r="G330" s="8">
        <v>0</v>
      </c>
      <c r="I330" s="2" t="s">
        <v>68</v>
      </c>
      <c r="J330" s="3">
        <f t="shared" si="68"/>
        <v>0.5</v>
      </c>
    </row>
    <row r="331" spans="2:15" ht="15.75" customHeight="1">
      <c r="B331" s="2"/>
      <c r="C331" s="2" t="s">
        <v>12</v>
      </c>
      <c r="D331" s="8">
        <v>11.5</v>
      </c>
      <c r="E331" s="8">
        <v>10.5</v>
      </c>
      <c r="F331" s="8">
        <v>2.5</v>
      </c>
      <c r="G331" s="8">
        <v>2</v>
      </c>
      <c r="I331" s="2" t="s">
        <v>12</v>
      </c>
      <c r="J331" s="3">
        <f>D331+F331</f>
        <v>14</v>
      </c>
    </row>
    <row r="332" spans="2:15" ht="15.75" customHeight="1"/>
    <row r="333" spans="2:15" ht="15.75" customHeight="1">
      <c r="B333" s="1"/>
      <c r="C333" s="1"/>
      <c r="D333" s="1" t="s">
        <v>0</v>
      </c>
      <c r="E333" s="1"/>
      <c r="F333" s="1" t="s">
        <v>1</v>
      </c>
      <c r="G333" s="1"/>
    </row>
    <row r="334" spans="2:15" ht="15.75" customHeight="1">
      <c r="B334" s="1" t="s">
        <v>22</v>
      </c>
      <c r="C334" s="1"/>
      <c r="D334" s="1" t="s">
        <v>3</v>
      </c>
      <c r="E334" s="1" t="s">
        <v>4</v>
      </c>
      <c r="F334" s="1" t="s">
        <v>3</v>
      </c>
      <c r="G334" s="1" t="s">
        <v>4</v>
      </c>
      <c r="I334" s="9" t="s">
        <v>25</v>
      </c>
      <c r="J334" s="1" t="s">
        <v>3</v>
      </c>
      <c r="N334" s="9" t="s">
        <v>25</v>
      </c>
      <c r="O334" s="1" t="s">
        <v>194</v>
      </c>
    </row>
    <row r="335" spans="2:15" ht="15.75" customHeight="1">
      <c r="B335" s="9" t="s">
        <v>25</v>
      </c>
      <c r="C335" s="2" t="s">
        <v>64</v>
      </c>
      <c r="D335" s="8">
        <v>16</v>
      </c>
      <c r="E335" s="8">
        <v>15.5</v>
      </c>
      <c r="F335" s="8">
        <v>12.5</v>
      </c>
      <c r="G335" s="8">
        <v>12.5</v>
      </c>
      <c r="I335" s="2" t="s">
        <v>64</v>
      </c>
      <c r="J335" s="3">
        <f t="shared" ref="J335:J338" si="69">D335+F335</f>
        <v>28.5</v>
      </c>
      <c r="N335" s="2" t="s">
        <v>165</v>
      </c>
      <c r="O335" s="37">
        <f>J339*100/(J335+J339)</f>
        <v>5</v>
      </c>
    </row>
    <row r="336" spans="2:15" ht="15.75" customHeight="1">
      <c r="B336" s="2"/>
      <c r="C336" s="2" t="s">
        <v>76</v>
      </c>
      <c r="D336" s="8">
        <v>10.5</v>
      </c>
      <c r="E336" s="8">
        <v>10.5</v>
      </c>
      <c r="F336" s="8">
        <v>1</v>
      </c>
      <c r="G336" s="8">
        <v>1</v>
      </c>
      <c r="I336" s="2" t="s">
        <v>63</v>
      </c>
      <c r="J336" s="3">
        <f t="shared" si="69"/>
        <v>11.5</v>
      </c>
      <c r="N336" s="2" t="s">
        <v>192</v>
      </c>
      <c r="O336" s="37">
        <f t="shared" ref="O336:O337" si="70">J339/(J336+J339)*100</f>
        <v>11.538461538461538</v>
      </c>
    </row>
    <row r="337" spans="2:15" ht="15.75" customHeight="1">
      <c r="B337" s="2"/>
      <c r="C337" s="2" t="s">
        <v>66</v>
      </c>
      <c r="D337" s="8">
        <v>9</v>
      </c>
      <c r="E337" s="8">
        <v>3.5</v>
      </c>
      <c r="F337" s="8">
        <v>1.5</v>
      </c>
      <c r="G337" s="8">
        <v>0.5</v>
      </c>
      <c r="I337" s="2" t="s">
        <v>66</v>
      </c>
      <c r="J337" s="3">
        <f t="shared" si="69"/>
        <v>10.5</v>
      </c>
      <c r="N337" s="2" t="s">
        <v>66</v>
      </c>
      <c r="O337" s="37">
        <f t="shared" si="70"/>
        <v>12.5</v>
      </c>
    </row>
    <row r="338" spans="2:15" ht="15.75" customHeight="1">
      <c r="B338" s="2"/>
      <c r="C338" s="2" t="s">
        <v>77</v>
      </c>
      <c r="D338" s="8">
        <v>2.5</v>
      </c>
      <c r="E338" s="8">
        <v>1</v>
      </c>
      <c r="F338" s="8">
        <v>0.5</v>
      </c>
      <c r="G338" s="8">
        <v>0</v>
      </c>
      <c r="I338" s="2" t="s">
        <v>65</v>
      </c>
      <c r="J338" s="3">
        <f t="shared" si="69"/>
        <v>3</v>
      </c>
      <c r="N338" s="2" t="s">
        <v>193</v>
      </c>
      <c r="O338" s="37">
        <f>J340/(J338+J340)*100</f>
        <v>33.333333333333329</v>
      </c>
    </row>
    <row r="339" spans="2:15" ht="15.75" customHeight="1">
      <c r="B339" s="2"/>
      <c r="C339" s="2" t="s">
        <v>78</v>
      </c>
      <c r="D339" s="8">
        <v>1.5</v>
      </c>
      <c r="E339" s="8">
        <v>0.5</v>
      </c>
      <c r="F339" s="8">
        <v>0</v>
      </c>
      <c r="G339" s="8">
        <v>0</v>
      </c>
      <c r="I339" s="2" t="s">
        <v>67</v>
      </c>
      <c r="J339" s="3">
        <f t="shared" ref="J339:J340" si="71">SUM(D339,F339)</f>
        <v>1.5</v>
      </c>
    </row>
    <row r="340" spans="2:15" ht="15.75" customHeight="1">
      <c r="B340" s="2"/>
      <c r="C340" s="2" t="s">
        <v>79</v>
      </c>
      <c r="D340" s="8">
        <v>1.5</v>
      </c>
      <c r="E340" s="8">
        <v>0.5</v>
      </c>
      <c r="F340" s="8">
        <v>0</v>
      </c>
      <c r="G340" s="8">
        <v>0.5</v>
      </c>
      <c r="I340" s="2" t="s">
        <v>68</v>
      </c>
      <c r="J340" s="3">
        <f t="shared" si="71"/>
        <v>1.5</v>
      </c>
    </row>
    <row r="341" spans="2:15" ht="15.75" customHeight="1">
      <c r="B341" s="2"/>
      <c r="C341" s="2" t="s">
        <v>12</v>
      </c>
      <c r="D341" s="8">
        <v>10.5</v>
      </c>
      <c r="E341" s="8">
        <v>16</v>
      </c>
      <c r="F341" s="8">
        <v>1</v>
      </c>
      <c r="G341" s="8">
        <v>3.5</v>
      </c>
      <c r="I341" s="2" t="s">
        <v>12</v>
      </c>
      <c r="J341" s="3">
        <f>D341+F341</f>
        <v>11.5</v>
      </c>
    </row>
    <row r="342" spans="2:15" ht="15.75" customHeight="1"/>
    <row r="343" spans="2:15" ht="15.75" customHeight="1">
      <c r="B343" s="1"/>
      <c r="C343" s="1"/>
      <c r="D343" s="1" t="s">
        <v>0</v>
      </c>
      <c r="E343" s="1"/>
      <c r="F343" s="1" t="s">
        <v>1</v>
      </c>
      <c r="G343" s="1"/>
    </row>
    <row r="344" spans="2:15" ht="15.75" customHeight="1">
      <c r="B344" s="1" t="s">
        <v>16</v>
      </c>
      <c r="C344" s="1"/>
      <c r="D344" s="1" t="s">
        <v>3</v>
      </c>
      <c r="E344" s="1" t="s">
        <v>4</v>
      </c>
      <c r="F344" s="1" t="s">
        <v>3</v>
      </c>
      <c r="G344" s="1" t="s">
        <v>4</v>
      </c>
      <c r="I344" s="33" t="s">
        <v>161</v>
      </c>
      <c r="J344" s="1" t="s">
        <v>3</v>
      </c>
      <c r="N344" s="33" t="s">
        <v>161</v>
      </c>
      <c r="O344" s="1" t="s">
        <v>194</v>
      </c>
    </row>
    <row r="345" spans="2:15" ht="15.75" customHeight="1">
      <c r="B345" s="22" t="s">
        <v>55</v>
      </c>
      <c r="C345" s="22" t="s">
        <v>64</v>
      </c>
      <c r="D345" s="22">
        <v>15</v>
      </c>
      <c r="E345" s="22">
        <v>9</v>
      </c>
      <c r="F345" s="22">
        <v>7</v>
      </c>
      <c r="G345" s="22">
        <v>5</v>
      </c>
      <c r="I345" s="2" t="s">
        <v>64</v>
      </c>
      <c r="J345" s="3">
        <f t="shared" ref="J345:J348" si="72">D345+F345</f>
        <v>22</v>
      </c>
      <c r="N345" s="2" t="s">
        <v>165</v>
      </c>
      <c r="O345" s="37">
        <f>J349*100/(J345+J349)</f>
        <v>4.3478260869565215</v>
      </c>
    </row>
    <row r="346" spans="2:15" ht="15.75" customHeight="1">
      <c r="B346" s="22"/>
      <c r="C346" s="22" t="s">
        <v>63</v>
      </c>
      <c r="D346" s="22">
        <v>4</v>
      </c>
      <c r="E346" s="22">
        <v>1</v>
      </c>
      <c r="F346" s="22">
        <v>1</v>
      </c>
      <c r="G346" s="22">
        <v>1</v>
      </c>
      <c r="I346" s="2" t="s">
        <v>63</v>
      </c>
      <c r="J346" s="3">
        <f t="shared" si="72"/>
        <v>5</v>
      </c>
      <c r="N346" s="2" t="s">
        <v>192</v>
      </c>
      <c r="O346" s="37">
        <f t="shared" ref="O346:O347" si="73">J349/(J346+J349)*100</f>
        <v>16.666666666666664</v>
      </c>
    </row>
    <row r="347" spans="2:15" ht="15.75" customHeight="1">
      <c r="B347" s="22"/>
      <c r="C347" s="22" t="s">
        <v>66</v>
      </c>
      <c r="D347" s="22">
        <v>5</v>
      </c>
      <c r="E347" s="22">
        <v>0</v>
      </c>
      <c r="F347" s="22">
        <v>0</v>
      </c>
      <c r="G347" s="22">
        <v>0</v>
      </c>
      <c r="I347" s="2" t="s">
        <v>66</v>
      </c>
      <c r="J347" s="3">
        <f t="shared" si="72"/>
        <v>5</v>
      </c>
      <c r="N347" s="2" t="s">
        <v>66</v>
      </c>
      <c r="O347" s="37">
        <f t="shared" si="73"/>
        <v>28.571428571428569</v>
      </c>
    </row>
    <row r="348" spans="2:15" ht="15.75" customHeight="1">
      <c r="B348" s="22"/>
      <c r="C348" s="22" t="s">
        <v>65</v>
      </c>
      <c r="D348" s="22">
        <v>1</v>
      </c>
      <c r="E348" s="22">
        <v>0</v>
      </c>
      <c r="F348" s="22">
        <v>0</v>
      </c>
      <c r="G348" s="22">
        <v>0</v>
      </c>
      <c r="I348" s="2" t="s">
        <v>65</v>
      </c>
      <c r="J348" s="3">
        <f t="shared" si="72"/>
        <v>1</v>
      </c>
      <c r="N348" s="2" t="s">
        <v>193</v>
      </c>
      <c r="O348" s="37">
        <f>J350/(J348+J350)*100</f>
        <v>66.666666666666657</v>
      </c>
    </row>
    <row r="349" spans="2:15" ht="15.75" customHeight="1">
      <c r="B349" s="22"/>
      <c r="C349" s="22" t="s">
        <v>67</v>
      </c>
      <c r="D349" s="22">
        <v>1</v>
      </c>
      <c r="E349" s="22">
        <v>0</v>
      </c>
      <c r="F349" s="22">
        <v>0</v>
      </c>
      <c r="G349" s="22">
        <v>2</v>
      </c>
      <c r="I349" s="2" t="s">
        <v>67</v>
      </c>
      <c r="J349" s="3">
        <f t="shared" ref="J349:J350" si="74">SUM(D349,F349)</f>
        <v>1</v>
      </c>
    </row>
    <row r="350" spans="2:15" ht="15.75" customHeight="1">
      <c r="B350" s="22"/>
      <c r="C350" s="22" t="s">
        <v>68</v>
      </c>
      <c r="D350" s="22">
        <v>1</v>
      </c>
      <c r="E350" s="22">
        <v>1</v>
      </c>
      <c r="F350" s="22">
        <v>1</v>
      </c>
      <c r="G350" s="22">
        <v>0</v>
      </c>
      <c r="I350" s="2" t="s">
        <v>68</v>
      </c>
      <c r="J350" s="3">
        <f t="shared" si="74"/>
        <v>2</v>
      </c>
    </row>
    <row r="351" spans="2:15" ht="15.75" customHeight="1">
      <c r="B351" s="22"/>
      <c r="C351" s="22" t="s">
        <v>12</v>
      </c>
      <c r="D351" s="22">
        <v>13</v>
      </c>
      <c r="E351" s="22">
        <v>15</v>
      </c>
      <c r="F351" s="22">
        <v>3</v>
      </c>
      <c r="G351" s="22">
        <v>1</v>
      </c>
      <c r="I351" s="2" t="s">
        <v>12</v>
      </c>
      <c r="J351" s="3">
        <f>D351+F351</f>
        <v>16</v>
      </c>
    </row>
    <row r="352" spans="2:15" ht="15.75" customHeight="1"/>
    <row r="353" spans="2:15" ht="15.75" customHeight="1">
      <c r="B353" s="1"/>
      <c r="C353" s="1"/>
      <c r="D353" s="1" t="s">
        <v>0</v>
      </c>
      <c r="E353" s="1"/>
      <c r="F353" s="1" t="s">
        <v>1</v>
      </c>
      <c r="G353" s="1"/>
    </row>
    <row r="354" spans="2:15" ht="15.75" customHeight="1">
      <c r="B354" s="1" t="s">
        <v>16</v>
      </c>
      <c r="C354" s="1"/>
      <c r="D354" s="1" t="s">
        <v>3</v>
      </c>
      <c r="E354" s="1" t="s">
        <v>4</v>
      </c>
      <c r="F354" s="1" t="s">
        <v>3</v>
      </c>
      <c r="G354" s="1" t="s">
        <v>4</v>
      </c>
      <c r="I354" s="33" t="s">
        <v>162</v>
      </c>
      <c r="J354" s="1" t="s">
        <v>3</v>
      </c>
      <c r="N354" s="33" t="s">
        <v>162</v>
      </c>
      <c r="O354" s="1" t="s">
        <v>194</v>
      </c>
    </row>
    <row r="355" spans="2:15" ht="15.75" customHeight="1">
      <c r="B355" s="22" t="s">
        <v>57</v>
      </c>
      <c r="C355" s="22" t="s">
        <v>64</v>
      </c>
      <c r="D355" s="22">
        <v>11</v>
      </c>
      <c r="E355" s="22">
        <v>6</v>
      </c>
      <c r="F355" s="22">
        <v>6</v>
      </c>
      <c r="G355" s="22">
        <v>2</v>
      </c>
      <c r="I355" s="2" t="s">
        <v>64</v>
      </c>
      <c r="J355" s="3">
        <f t="shared" ref="J355:J358" si="75">D355+F355</f>
        <v>17</v>
      </c>
      <c r="N355" s="2" t="s">
        <v>165</v>
      </c>
      <c r="O355" s="37">
        <f>J359*100/(J355+J359)</f>
        <v>26.086956521739129</v>
      </c>
    </row>
    <row r="356" spans="2:15" ht="15.75" customHeight="1">
      <c r="B356" s="22"/>
      <c r="C356" s="22" t="s">
        <v>63</v>
      </c>
      <c r="D356" s="22">
        <v>6</v>
      </c>
      <c r="E356" s="22">
        <v>2</v>
      </c>
      <c r="F356" s="22">
        <v>2</v>
      </c>
      <c r="G356" s="22">
        <v>1</v>
      </c>
      <c r="I356" s="2" t="s">
        <v>63</v>
      </c>
      <c r="J356" s="3">
        <f t="shared" si="75"/>
        <v>8</v>
      </c>
      <c r="N356" s="2" t="s">
        <v>192</v>
      </c>
      <c r="O356" s="37">
        <f t="shared" ref="O356:O357" si="76">J359/(J356+J359)*100</f>
        <v>42.857142857142854</v>
      </c>
    </row>
    <row r="357" spans="2:15" ht="15.75" customHeight="1">
      <c r="B357" s="22"/>
      <c r="C357" s="22" t="s">
        <v>66</v>
      </c>
      <c r="D357" s="22">
        <v>3</v>
      </c>
      <c r="E357" s="22">
        <v>1</v>
      </c>
      <c r="F357" s="22">
        <v>0</v>
      </c>
      <c r="G357" s="22">
        <v>0</v>
      </c>
      <c r="I357" s="2" t="s">
        <v>66</v>
      </c>
      <c r="J357" s="3">
        <f t="shared" si="75"/>
        <v>3</v>
      </c>
      <c r="N357" s="2" t="s">
        <v>66</v>
      </c>
      <c r="O357" s="37">
        <f t="shared" si="76"/>
        <v>57.142857142857139</v>
      </c>
    </row>
    <row r="358" spans="2:15" ht="15.75" customHeight="1">
      <c r="B358" s="22"/>
      <c r="C358" s="22" t="s">
        <v>65</v>
      </c>
      <c r="D358" s="22">
        <v>1</v>
      </c>
      <c r="E358" s="22">
        <v>0</v>
      </c>
      <c r="F358" s="22">
        <v>0</v>
      </c>
      <c r="G358" s="22">
        <v>0</v>
      </c>
      <c r="I358" s="2" t="s">
        <v>65</v>
      </c>
      <c r="J358" s="3">
        <f t="shared" si="75"/>
        <v>1</v>
      </c>
      <c r="N358" s="2" t="s">
        <v>193</v>
      </c>
      <c r="O358" s="37">
        <f>J360/(J358+J360)*100</f>
        <v>80</v>
      </c>
    </row>
    <row r="359" spans="2:15" ht="15.75" customHeight="1">
      <c r="B359" s="22"/>
      <c r="C359" s="22" t="s">
        <v>67</v>
      </c>
      <c r="D359" s="22">
        <v>4</v>
      </c>
      <c r="E359" s="22">
        <v>1</v>
      </c>
      <c r="F359" s="22">
        <v>2</v>
      </c>
      <c r="G359" s="22">
        <v>2</v>
      </c>
      <c r="I359" s="2" t="s">
        <v>67</v>
      </c>
      <c r="J359" s="3">
        <f t="shared" ref="J359:J360" si="77">SUM(D359,F359)</f>
        <v>6</v>
      </c>
    </row>
    <row r="360" spans="2:15" ht="15.75" customHeight="1">
      <c r="B360" s="22"/>
      <c r="C360" s="22" t="s">
        <v>68</v>
      </c>
      <c r="D360" s="22">
        <v>3</v>
      </c>
      <c r="E360" s="22">
        <v>0</v>
      </c>
      <c r="F360" s="22">
        <v>1</v>
      </c>
      <c r="G360" s="22">
        <v>0</v>
      </c>
      <c r="I360" s="2" t="s">
        <v>68</v>
      </c>
      <c r="J360" s="3">
        <f t="shared" si="77"/>
        <v>4</v>
      </c>
    </row>
    <row r="361" spans="2:15" ht="15.75" customHeight="1">
      <c r="B361" s="22"/>
      <c r="C361" s="22" t="s">
        <v>12</v>
      </c>
      <c r="D361" s="22">
        <v>11</v>
      </c>
      <c r="E361" s="22">
        <v>7</v>
      </c>
      <c r="F361" s="22">
        <v>0</v>
      </c>
      <c r="G361" s="22">
        <v>3</v>
      </c>
      <c r="I361" s="2" t="s">
        <v>12</v>
      </c>
      <c r="J361" s="3">
        <f>D361+F361</f>
        <v>11</v>
      </c>
    </row>
    <row r="362" spans="2:15" ht="15.75" customHeight="1"/>
    <row r="363" spans="2:15" ht="15.75" customHeight="1">
      <c r="B363" s="1"/>
      <c r="C363" s="1"/>
      <c r="D363" s="1" t="s">
        <v>0</v>
      </c>
      <c r="E363" s="1"/>
      <c r="F363" s="1" t="s">
        <v>1</v>
      </c>
      <c r="G363" s="1"/>
    </row>
    <row r="364" spans="2:15" ht="15.75" customHeight="1">
      <c r="B364" s="1" t="s">
        <v>13</v>
      </c>
      <c r="C364" s="1"/>
      <c r="D364" s="1" t="s">
        <v>3</v>
      </c>
      <c r="E364" s="1" t="s">
        <v>4</v>
      </c>
      <c r="F364" s="1" t="s">
        <v>3</v>
      </c>
      <c r="G364" s="1" t="s">
        <v>4</v>
      </c>
      <c r="I364" s="33" t="s">
        <v>163</v>
      </c>
      <c r="J364" s="1" t="s">
        <v>3</v>
      </c>
      <c r="N364" s="33" t="s">
        <v>163</v>
      </c>
      <c r="O364" s="1" t="s">
        <v>194</v>
      </c>
    </row>
    <row r="365" spans="2:15" ht="15.75" customHeight="1">
      <c r="B365" s="22" t="s">
        <v>75</v>
      </c>
      <c r="C365" s="22" t="s">
        <v>64</v>
      </c>
      <c r="D365" s="22">
        <v>33</v>
      </c>
      <c r="E365" s="22">
        <v>10</v>
      </c>
      <c r="F365" s="22">
        <v>7</v>
      </c>
      <c r="G365" s="22">
        <v>4</v>
      </c>
      <c r="I365" s="2" t="s">
        <v>64</v>
      </c>
      <c r="J365" s="3">
        <f t="shared" ref="J365:J368" si="78">D365+F365</f>
        <v>40</v>
      </c>
      <c r="N365" s="2" t="s">
        <v>165</v>
      </c>
      <c r="O365" s="37">
        <f>J369*100/(J365+J369)</f>
        <v>18.367346938775512</v>
      </c>
    </row>
    <row r="366" spans="2:15" ht="15.75" customHeight="1">
      <c r="B366" s="22"/>
      <c r="C366" s="22" t="s">
        <v>70</v>
      </c>
      <c r="D366" s="22">
        <v>11</v>
      </c>
      <c r="E366" s="22">
        <v>3</v>
      </c>
      <c r="F366" s="22">
        <v>2</v>
      </c>
      <c r="G366" s="22">
        <v>0</v>
      </c>
      <c r="I366" s="2" t="s">
        <v>63</v>
      </c>
      <c r="J366" s="3">
        <f t="shared" si="78"/>
        <v>13</v>
      </c>
      <c r="N366" s="2" t="s">
        <v>192</v>
      </c>
      <c r="O366" s="37">
        <f t="shared" ref="O366:O367" si="79">J369/(J366+J369)*100</f>
        <v>40.909090909090914</v>
      </c>
    </row>
    <row r="367" spans="2:15" ht="15.75" customHeight="1">
      <c r="B367" s="22"/>
      <c r="C367" s="22" t="s">
        <v>66</v>
      </c>
      <c r="D367" s="22">
        <v>2</v>
      </c>
      <c r="E367" s="22">
        <v>4</v>
      </c>
      <c r="F367" s="22">
        <v>0</v>
      </c>
      <c r="G367" s="22">
        <v>0</v>
      </c>
      <c r="I367" s="2" t="s">
        <v>66</v>
      </c>
      <c r="J367" s="3">
        <f t="shared" si="78"/>
        <v>2</v>
      </c>
      <c r="N367" s="2" t="s">
        <v>66</v>
      </c>
      <c r="O367" s="37">
        <f t="shared" si="79"/>
        <v>84.615384615384613</v>
      </c>
    </row>
    <row r="368" spans="2:15" ht="15.75" customHeight="1">
      <c r="B368" s="22"/>
      <c r="C368" s="22" t="s">
        <v>71</v>
      </c>
      <c r="D368" s="22">
        <v>2</v>
      </c>
      <c r="E368" s="22">
        <v>3</v>
      </c>
      <c r="F368" s="22">
        <v>2</v>
      </c>
      <c r="G368" s="22">
        <v>0</v>
      </c>
      <c r="I368" s="2" t="s">
        <v>65</v>
      </c>
      <c r="J368" s="3">
        <f t="shared" si="78"/>
        <v>4</v>
      </c>
      <c r="N368" s="2" t="s">
        <v>193</v>
      </c>
      <c r="O368" s="37">
        <f>J370/(J368+J370)*100</f>
        <v>73.333333333333329</v>
      </c>
    </row>
    <row r="369" spans="2:15" ht="15.75" customHeight="1">
      <c r="B369" s="22"/>
      <c r="C369" s="22" t="s">
        <v>72</v>
      </c>
      <c r="D369" s="22">
        <v>8</v>
      </c>
      <c r="E369" s="22">
        <v>0</v>
      </c>
      <c r="F369" s="22">
        <v>1</v>
      </c>
      <c r="G369" s="22">
        <v>0</v>
      </c>
      <c r="I369" s="2" t="s">
        <v>67</v>
      </c>
      <c r="J369" s="3">
        <f t="shared" ref="J369:J370" si="80">SUM(D369,F369)</f>
        <v>9</v>
      </c>
    </row>
    <row r="370" spans="2:15" ht="15.75" customHeight="1">
      <c r="B370" s="22"/>
      <c r="C370" s="22" t="s">
        <v>73</v>
      </c>
      <c r="D370" s="22">
        <v>10</v>
      </c>
      <c r="E370" s="22">
        <v>2</v>
      </c>
      <c r="F370" s="22">
        <v>1</v>
      </c>
      <c r="G370" s="22">
        <v>0</v>
      </c>
      <c r="I370" s="2" t="s">
        <v>68</v>
      </c>
      <c r="J370" s="3">
        <f t="shared" si="80"/>
        <v>11</v>
      </c>
    </row>
    <row r="371" spans="2:15" ht="15.75" customHeight="1">
      <c r="B371" s="22"/>
      <c r="C371" s="22" t="s">
        <v>12</v>
      </c>
      <c r="D371" s="22">
        <v>8</v>
      </c>
      <c r="E371" s="22">
        <v>15</v>
      </c>
      <c r="F371" s="22">
        <v>3</v>
      </c>
      <c r="G371" s="22">
        <v>4</v>
      </c>
      <c r="I371" s="2" t="s">
        <v>12</v>
      </c>
      <c r="J371" s="3">
        <f>D371+F371</f>
        <v>11</v>
      </c>
    </row>
    <row r="372" spans="2:15" ht="15.75" customHeight="1"/>
    <row r="373" spans="2:15" ht="15.75" customHeight="1">
      <c r="B373" s="1"/>
      <c r="C373" s="1"/>
      <c r="D373" s="1" t="s">
        <v>0</v>
      </c>
      <c r="E373" s="1"/>
      <c r="F373" s="1" t="s">
        <v>1</v>
      </c>
      <c r="G373" s="1"/>
    </row>
    <row r="374" spans="2:15" ht="15.75" customHeight="1">
      <c r="B374" s="1" t="s">
        <v>18</v>
      </c>
      <c r="C374" s="1"/>
      <c r="D374" s="1" t="s">
        <v>3</v>
      </c>
      <c r="E374" s="1" t="s">
        <v>4</v>
      </c>
      <c r="F374" s="1" t="s">
        <v>3</v>
      </c>
      <c r="G374" s="1" t="s">
        <v>4</v>
      </c>
      <c r="I374" s="33" t="s">
        <v>164</v>
      </c>
      <c r="J374" s="1" t="s">
        <v>3</v>
      </c>
      <c r="N374" s="33" t="s">
        <v>164</v>
      </c>
      <c r="O374" s="1" t="s">
        <v>194</v>
      </c>
    </row>
    <row r="375" spans="2:15" ht="15.75" customHeight="1">
      <c r="B375" s="22" t="s">
        <v>56</v>
      </c>
      <c r="C375" s="22" t="s">
        <v>64</v>
      </c>
      <c r="D375" s="22">
        <v>15</v>
      </c>
      <c r="E375" s="22">
        <v>7</v>
      </c>
      <c r="F375" s="22">
        <v>5</v>
      </c>
      <c r="G375" s="22">
        <v>7</v>
      </c>
      <c r="I375" s="2" t="s">
        <v>64</v>
      </c>
      <c r="J375" s="3">
        <f t="shared" ref="J375:J378" si="81">D375+F375</f>
        <v>20</v>
      </c>
      <c r="N375" s="2" t="s">
        <v>165</v>
      </c>
      <c r="O375" s="37">
        <f>J379*100/(J375+J379)</f>
        <v>16.666666666666668</v>
      </c>
    </row>
    <row r="376" spans="2:15" ht="15.75" customHeight="1">
      <c r="B376" s="22"/>
      <c r="C376" s="22" t="s">
        <v>70</v>
      </c>
      <c r="D376" s="22">
        <v>6</v>
      </c>
      <c r="E376" s="22">
        <v>3</v>
      </c>
      <c r="F376" s="22">
        <v>2</v>
      </c>
      <c r="G376" s="22">
        <v>0</v>
      </c>
      <c r="I376" s="2" t="s">
        <v>63</v>
      </c>
      <c r="J376" s="3">
        <f t="shared" si="81"/>
        <v>8</v>
      </c>
      <c r="N376" s="2" t="s">
        <v>192</v>
      </c>
      <c r="O376" s="37">
        <f t="shared" ref="O376:O377" si="82">J379/(J376+J379)*100</f>
        <v>33.333333333333329</v>
      </c>
    </row>
    <row r="377" spans="2:15" ht="15.75" customHeight="1">
      <c r="B377" s="22"/>
      <c r="C377" s="22" t="s">
        <v>66</v>
      </c>
      <c r="D377" s="22">
        <v>2</v>
      </c>
      <c r="E377" s="22">
        <v>0</v>
      </c>
      <c r="F377" s="22">
        <v>0</v>
      </c>
      <c r="G377" s="22">
        <v>0</v>
      </c>
      <c r="I377" s="2" t="s">
        <v>66</v>
      </c>
      <c r="J377" s="3">
        <f t="shared" si="81"/>
        <v>2</v>
      </c>
      <c r="N377" s="2" t="s">
        <v>66</v>
      </c>
      <c r="O377" s="37">
        <f t="shared" si="82"/>
        <v>0</v>
      </c>
    </row>
    <row r="378" spans="2:15" ht="15.75" customHeight="1">
      <c r="B378" s="22"/>
      <c r="C378" s="22" t="s">
        <v>71</v>
      </c>
      <c r="D378" s="22">
        <v>4</v>
      </c>
      <c r="E378" s="22">
        <v>3</v>
      </c>
      <c r="F378" s="22">
        <v>0</v>
      </c>
      <c r="G378" s="22">
        <v>1</v>
      </c>
      <c r="I378" s="2" t="s">
        <v>65</v>
      </c>
      <c r="J378" s="3">
        <f t="shared" si="81"/>
        <v>4</v>
      </c>
      <c r="N378" s="2" t="s">
        <v>193</v>
      </c>
      <c r="O378" s="37">
        <f>J380/(J378+J380)*100</f>
        <v>0</v>
      </c>
    </row>
    <row r="379" spans="2:15" ht="15.75" customHeight="1">
      <c r="B379" s="22"/>
      <c r="C379" s="22" t="s">
        <v>72</v>
      </c>
      <c r="D379" s="22">
        <v>3</v>
      </c>
      <c r="E379" s="22">
        <v>0</v>
      </c>
      <c r="F379" s="22">
        <v>1</v>
      </c>
      <c r="G379" s="22">
        <v>1</v>
      </c>
      <c r="I379" s="2" t="s">
        <v>67</v>
      </c>
      <c r="J379" s="3">
        <f t="shared" ref="J379:J380" si="83">SUM(D379,F379)</f>
        <v>4</v>
      </c>
    </row>
    <row r="380" spans="2:15" ht="15.75" customHeight="1">
      <c r="B380" s="22"/>
      <c r="C380" s="22" t="s">
        <v>73</v>
      </c>
      <c r="D380" s="22">
        <v>0</v>
      </c>
      <c r="E380" s="22">
        <v>1</v>
      </c>
      <c r="F380" s="22">
        <v>0</v>
      </c>
      <c r="G380" s="22">
        <v>0</v>
      </c>
      <c r="I380" s="2" t="s">
        <v>68</v>
      </c>
      <c r="J380" s="3">
        <f t="shared" si="83"/>
        <v>0</v>
      </c>
    </row>
    <row r="381" spans="2:15" ht="15.75" customHeight="1">
      <c r="B381" s="22"/>
      <c r="C381" s="22" t="s">
        <v>12</v>
      </c>
      <c r="D381" s="22">
        <v>4</v>
      </c>
      <c r="E381" s="22">
        <v>9</v>
      </c>
      <c r="F381" s="22">
        <v>1</v>
      </c>
      <c r="G381" s="22">
        <v>1</v>
      </c>
      <c r="I381" s="2" t="s">
        <v>12</v>
      </c>
      <c r="J381" s="3">
        <f>D381+F381</f>
        <v>5</v>
      </c>
    </row>
    <row r="382" spans="2:15" ht="15.75" customHeight="1"/>
    <row r="383" spans="2:15" ht="15.75" customHeight="1"/>
    <row r="384" spans="2:15"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U12:V12"/>
    <mergeCell ref="W12:X12"/>
    <mergeCell ref="S4:T4"/>
    <mergeCell ref="U4:V4"/>
    <mergeCell ref="W4:X4"/>
    <mergeCell ref="S5:T5"/>
    <mergeCell ref="U5:V5"/>
    <mergeCell ref="W5:X5"/>
    <mergeCell ref="S12:T12"/>
  </mergeCells>
  <pageMargins left="0.7" right="0.7" top="0.75" bottom="0.75" header="0" footer="0"/>
  <pageSetup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000"/>
  <sheetViews>
    <sheetView workbookViewId="0"/>
  </sheetViews>
  <sheetFormatPr baseColWidth="10" defaultColWidth="14.42578125" defaultRowHeight="15" customHeight="1"/>
  <cols>
    <col min="1" max="13" width="11.42578125" customWidth="1"/>
    <col min="14" max="14" width="12.85546875" customWidth="1"/>
    <col min="15" max="15" width="11.42578125" customWidth="1"/>
    <col min="16" max="16" width="16.28515625" customWidth="1"/>
    <col min="17" max="17" width="11.42578125" customWidth="1"/>
    <col min="18" max="18" width="10.7109375" customWidth="1"/>
    <col min="19" max="26" width="11.42578125" customWidth="1"/>
  </cols>
  <sheetData>
    <row r="2" spans="2:24">
      <c r="B2" s="5" t="s">
        <v>61</v>
      </c>
      <c r="C2" s="5"/>
      <c r="D2" s="5"/>
      <c r="E2" s="5"/>
      <c r="F2" s="5"/>
      <c r="G2" s="5"/>
      <c r="I2" s="5" t="s">
        <v>182</v>
      </c>
      <c r="J2" s="5"/>
      <c r="K2" s="5"/>
      <c r="L2" s="5"/>
      <c r="N2" s="5" t="s">
        <v>183</v>
      </c>
      <c r="O2" s="5"/>
      <c r="P2" s="5"/>
    </row>
    <row r="3" spans="2:24">
      <c r="B3" s="1"/>
      <c r="C3" s="1"/>
      <c r="D3" s="1" t="s">
        <v>0</v>
      </c>
      <c r="E3" s="1"/>
      <c r="F3" s="1" t="s">
        <v>1</v>
      </c>
      <c r="G3" s="1"/>
      <c r="R3" s="31" t="s">
        <v>159</v>
      </c>
      <c r="S3" s="32"/>
      <c r="T3" s="32"/>
      <c r="U3" s="32"/>
      <c r="V3" s="32"/>
      <c r="W3" s="32"/>
      <c r="X3" s="32"/>
    </row>
    <row r="4" spans="2:24">
      <c r="B4" s="1" t="s">
        <v>2</v>
      </c>
      <c r="C4" s="1"/>
      <c r="D4" s="1" t="s">
        <v>3</v>
      </c>
      <c r="E4" s="1" t="s">
        <v>4</v>
      </c>
      <c r="F4" s="1" t="s">
        <v>3</v>
      </c>
      <c r="G4" s="1" t="s">
        <v>4</v>
      </c>
      <c r="I4" s="7" t="s">
        <v>45</v>
      </c>
      <c r="J4" s="1" t="s">
        <v>3</v>
      </c>
      <c r="K4" s="1" t="s">
        <v>4</v>
      </c>
      <c r="L4" s="1" t="s">
        <v>189</v>
      </c>
      <c r="N4" s="7" t="s">
        <v>45</v>
      </c>
      <c r="O4" s="1" t="s">
        <v>195</v>
      </c>
      <c r="P4" s="1" t="s">
        <v>194</v>
      </c>
      <c r="S4" s="56" t="s">
        <v>98</v>
      </c>
      <c r="T4" s="55"/>
      <c r="U4" s="56" t="s">
        <v>99</v>
      </c>
      <c r="V4" s="55"/>
      <c r="W4" s="56" t="s">
        <v>100</v>
      </c>
      <c r="X4" s="55"/>
    </row>
    <row r="5" spans="2:24">
      <c r="B5" s="7" t="s">
        <v>45</v>
      </c>
      <c r="C5" s="2" t="s">
        <v>64</v>
      </c>
      <c r="D5" s="8">
        <v>7.5</v>
      </c>
      <c r="E5" s="21">
        <v>23</v>
      </c>
      <c r="F5" s="8">
        <v>5.5</v>
      </c>
      <c r="G5" s="8">
        <v>12.5</v>
      </c>
      <c r="I5" s="2" t="s">
        <v>64</v>
      </c>
      <c r="J5" s="3">
        <f>E5+G5+E9+G9</f>
        <v>36</v>
      </c>
      <c r="K5" s="3">
        <f>D5+F5+D9+F9</f>
        <v>13</v>
      </c>
      <c r="L5" s="3">
        <f t="shared" ref="L5:L11" si="0">SUM(D5:G5)</f>
        <v>48.5</v>
      </c>
      <c r="N5" s="2" t="s">
        <v>165</v>
      </c>
      <c r="O5" s="37">
        <f>J5/(L5+L9)*100</f>
        <v>73.469387755102048</v>
      </c>
      <c r="P5" s="37">
        <f>K5/(L5+L9)*100</f>
        <v>26.530612244897959</v>
      </c>
      <c r="S5" s="1" t="s">
        <v>195</v>
      </c>
      <c r="T5" s="1" t="s">
        <v>194</v>
      </c>
      <c r="U5" s="1" t="s">
        <v>195</v>
      </c>
      <c r="V5" s="1" t="s">
        <v>194</v>
      </c>
      <c r="W5" s="1" t="s">
        <v>195</v>
      </c>
      <c r="X5" s="1" t="s">
        <v>194</v>
      </c>
    </row>
    <row r="6" spans="2:24">
      <c r="B6" s="2"/>
      <c r="C6" s="2" t="s">
        <v>63</v>
      </c>
      <c r="D6" s="21">
        <v>8</v>
      </c>
      <c r="E6" s="8">
        <v>0</v>
      </c>
      <c r="F6" s="8">
        <v>3</v>
      </c>
      <c r="G6" s="8">
        <v>0</v>
      </c>
      <c r="I6" s="2" t="s">
        <v>63</v>
      </c>
      <c r="J6" s="3">
        <f t="shared" ref="J6:K6" si="1">D6+F6+D9+F9</f>
        <v>11</v>
      </c>
      <c r="K6" s="3">
        <f t="shared" si="1"/>
        <v>0.5</v>
      </c>
      <c r="L6" s="3">
        <f t="shared" si="0"/>
        <v>11</v>
      </c>
      <c r="N6" s="2" t="s">
        <v>192</v>
      </c>
      <c r="O6" s="37">
        <f t="shared" ref="O6:O7" si="2">J6/(L6+L9)*100</f>
        <v>95.652173913043484</v>
      </c>
      <c r="P6" s="37">
        <f t="shared" ref="P6:P7" si="3">K6/(L6+L9)*100</f>
        <v>4.3478260869565215</v>
      </c>
      <c r="R6" s="2" t="s">
        <v>64</v>
      </c>
      <c r="S6" s="24">
        <f t="shared" ref="S6:T6" si="4">AVERAGE(O5,O15,O25)</f>
        <v>73.772950040231152</v>
      </c>
      <c r="T6" s="24">
        <f t="shared" si="4"/>
        <v>26.227049959768852</v>
      </c>
      <c r="U6" s="24">
        <f t="shared" ref="U6:V6" si="5">AVERAGE(O125,O135)</f>
        <v>55.769230769230766</v>
      </c>
      <c r="V6" s="24">
        <f t="shared" si="5"/>
        <v>44.230769230769226</v>
      </c>
      <c r="W6" s="24">
        <f t="shared" ref="W6:X6" si="6">AVERAGE(O235,O245,O255,O265,O275,O285)</f>
        <v>72.153991461608214</v>
      </c>
      <c r="X6" s="24">
        <f t="shared" si="6"/>
        <v>27.846008538391789</v>
      </c>
    </row>
    <row r="7" spans="2:24">
      <c r="B7" s="2"/>
      <c r="C7" s="2" t="s">
        <v>66</v>
      </c>
      <c r="D7" s="8">
        <v>1</v>
      </c>
      <c r="E7" s="8">
        <v>2</v>
      </c>
      <c r="F7" s="8">
        <v>0.5</v>
      </c>
      <c r="G7" s="8">
        <v>0.5</v>
      </c>
      <c r="I7" s="2" t="s">
        <v>66</v>
      </c>
      <c r="J7" s="3">
        <f>E7+G7+E10+G10</f>
        <v>2.5</v>
      </c>
      <c r="K7" s="3">
        <f>D7+F7+D10+F10</f>
        <v>2</v>
      </c>
      <c r="L7" s="3">
        <f t="shared" si="0"/>
        <v>4</v>
      </c>
      <c r="N7" s="2" t="s">
        <v>66</v>
      </c>
      <c r="O7" s="37">
        <f t="shared" si="2"/>
        <v>55.555555555555557</v>
      </c>
      <c r="P7" s="37">
        <f t="shared" si="3"/>
        <v>44.444444444444443</v>
      </c>
      <c r="R7" s="2" t="s">
        <v>63</v>
      </c>
      <c r="S7" s="24">
        <f t="shared" ref="S7:T7" si="7">AVERAGE(O6,O16,O26)</f>
        <v>78.839012925969456</v>
      </c>
      <c r="T7" s="24">
        <f t="shared" si="7"/>
        <v>21.160987074030555</v>
      </c>
      <c r="U7" s="24">
        <f t="shared" ref="U7:V7" si="8">AVERAGE(O126,O136)</f>
        <v>74.404761904761912</v>
      </c>
      <c r="V7" s="24">
        <f t="shared" si="8"/>
        <v>25.595238095238098</v>
      </c>
      <c r="W7" s="24">
        <f t="shared" ref="W7:X7" si="9">AVERAGE(O236,O246,O256,O266,O276,O286)</f>
        <v>76.768193632228716</v>
      </c>
      <c r="X7" s="24">
        <f t="shared" si="9"/>
        <v>23.231806367771274</v>
      </c>
    </row>
    <row r="8" spans="2:24">
      <c r="B8" s="2"/>
      <c r="C8" s="2" t="s">
        <v>65</v>
      </c>
      <c r="D8" s="8">
        <v>2</v>
      </c>
      <c r="E8" s="8">
        <v>0.5</v>
      </c>
      <c r="F8" s="8">
        <v>1.5</v>
      </c>
      <c r="G8" s="8">
        <v>0</v>
      </c>
      <c r="I8" s="2" t="s">
        <v>65</v>
      </c>
      <c r="J8" s="3">
        <f t="shared" ref="J8:K8" si="10">D8+F8+D10+F10</f>
        <v>4</v>
      </c>
      <c r="K8" s="3">
        <f t="shared" si="10"/>
        <v>0.5</v>
      </c>
      <c r="L8" s="3">
        <f t="shared" si="0"/>
        <v>4</v>
      </c>
      <c r="N8" s="2" t="s">
        <v>193</v>
      </c>
      <c r="O8" s="37">
        <f>J8/(L8+L10)*100</f>
        <v>88.888888888888886</v>
      </c>
      <c r="P8" s="37">
        <f>K8/(L8+L10)*100</f>
        <v>11.111111111111111</v>
      </c>
      <c r="R8" s="2" t="s">
        <v>66</v>
      </c>
      <c r="S8" s="24">
        <f t="shared" ref="S8:T8" si="11">AVERAGE(O7,O17,O27)</f>
        <v>71.150097465886944</v>
      </c>
      <c r="T8" s="24">
        <f t="shared" si="11"/>
        <v>28.849902534113056</v>
      </c>
      <c r="U8" s="24">
        <f t="shared" ref="U8:V8" si="12">AVERAGE(O127,O137)</f>
        <v>61.888111888111879</v>
      </c>
      <c r="V8" s="24">
        <f t="shared" si="12"/>
        <v>38.111888111888113</v>
      </c>
      <c r="W8" s="24">
        <f t="shared" ref="W8:X8" si="13">AVERAGE(O237,O247,O257,O267,O277,O287)</f>
        <v>63.634920634920633</v>
      </c>
      <c r="X8" s="24">
        <f t="shared" si="13"/>
        <v>36.365079365079367</v>
      </c>
    </row>
    <row r="9" spans="2:24">
      <c r="B9" s="2"/>
      <c r="C9" s="2" t="s">
        <v>67</v>
      </c>
      <c r="D9" s="8">
        <v>0</v>
      </c>
      <c r="E9" s="8">
        <v>0.5</v>
      </c>
      <c r="F9" s="8">
        <v>0</v>
      </c>
      <c r="G9" s="8">
        <v>0</v>
      </c>
      <c r="I9" s="2" t="s">
        <v>67</v>
      </c>
      <c r="J9" s="3">
        <f t="shared" ref="J9:J10" si="14">SUM(E9,G9)</f>
        <v>0.5</v>
      </c>
      <c r="K9" s="3">
        <f t="shared" ref="K9:K10" si="15">SUM(D9,F9)</f>
        <v>0</v>
      </c>
      <c r="L9" s="3">
        <f t="shared" si="0"/>
        <v>0.5</v>
      </c>
      <c r="R9" s="2" t="s">
        <v>65</v>
      </c>
      <c r="S9" s="24">
        <f t="shared" ref="S9:T9" si="16">AVERAGE(O8,O18,O28)</f>
        <v>77.38873327108621</v>
      </c>
      <c r="T9" s="24">
        <f t="shared" si="16"/>
        <v>22.61126672891379</v>
      </c>
      <c r="U9" s="24">
        <f t="shared" ref="U9:V9" si="17">AVERAGE(O128,O138)</f>
        <v>85.416666666666671</v>
      </c>
      <c r="V9" s="24">
        <f t="shared" si="17"/>
        <v>14.583333333333332</v>
      </c>
      <c r="W9" s="24">
        <f t="shared" ref="W9:X9" si="18">AVERAGE(O238,O248,O258,O268,O278,O288)</f>
        <v>68.513267632357724</v>
      </c>
      <c r="X9" s="24">
        <f t="shared" si="18"/>
        <v>31.486732367642265</v>
      </c>
    </row>
    <row r="10" spans="2:24">
      <c r="B10" s="2"/>
      <c r="C10" s="2" t="s">
        <v>68</v>
      </c>
      <c r="D10" s="8">
        <v>0.5</v>
      </c>
      <c r="E10" s="8">
        <v>0</v>
      </c>
      <c r="F10" s="8">
        <v>0</v>
      </c>
      <c r="G10" s="8">
        <v>0</v>
      </c>
      <c r="I10" s="2" t="s">
        <v>68</v>
      </c>
      <c r="J10" s="3">
        <f t="shared" si="14"/>
        <v>0</v>
      </c>
      <c r="K10" s="3">
        <f t="shared" si="15"/>
        <v>0.5</v>
      </c>
      <c r="L10" s="3">
        <f t="shared" si="0"/>
        <v>0.5</v>
      </c>
    </row>
    <row r="11" spans="2:24">
      <c r="B11" s="2"/>
      <c r="C11" s="2" t="s">
        <v>12</v>
      </c>
      <c r="D11" s="8">
        <v>11.5</v>
      </c>
      <c r="E11" s="8">
        <v>11</v>
      </c>
      <c r="F11" s="8">
        <v>3.5</v>
      </c>
      <c r="G11" s="8">
        <v>2.5</v>
      </c>
      <c r="I11" s="2" t="s">
        <v>12</v>
      </c>
      <c r="J11" s="3">
        <f t="shared" ref="J11:K11" si="19">D11+F11</f>
        <v>15</v>
      </c>
      <c r="K11" s="3">
        <f t="shared" si="19"/>
        <v>13.5</v>
      </c>
      <c r="L11" s="3">
        <f t="shared" si="0"/>
        <v>28.5</v>
      </c>
      <c r="R11" s="31" t="s">
        <v>160</v>
      </c>
      <c r="S11" s="32"/>
      <c r="T11" s="32"/>
      <c r="U11" s="32"/>
      <c r="V11" s="32"/>
      <c r="W11" s="32"/>
      <c r="X11" s="32"/>
    </row>
    <row r="12" spans="2:24">
      <c r="S12" s="56" t="s">
        <v>98</v>
      </c>
      <c r="T12" s="55"/>
      <c r="U12" s="56" t="s">
        <v>99</v>
      </c>
      <c r="V12" s="55"/>
      <c r="W12" s="56" t="s">
        <v>100</v>
      </c>
      <c r="X12" s="55"/>
    </row>
    <row r="13" spans="2:24">
      <c r="B13" s="1"/>
      <c r="C13" s="1"/>
      <c r="D13" s="1" t="s">
        <v>0</v>
      </c>
      <c r="E13" s="1"/>
      <c r="F13" s="1" t="s">
        <v>1</v>
      </c>
      <c r="G13" s="1"/>
      <c r="S13" s="1" t="s">
        <v>195</v>
      </c>
      <c r="T13" s="1" t="s">
        <v>194</v>
      </c>
      <c r="U13" s="1" t="s">
        <v>195</v>
      </c>
      <c r="V13" s="1" t="s">
        <v>194</v>
      </c>
      <c r="W13" s="1" t="s">
        <v>195</v>
      </c>
      <c r="X13" s="1" t="s">
        <v>194</v>
      </c>
    </row>
    <row r="14" spans="2:24">
      <c r="B14" s="1" t="s">
        <v>2</v>
      </c>
      <c r="C14" s="1"/>
      <c r="D14" s="1" t="s">
        <v>3</v>
      </c>
      <c r="E14" s="1" t="s">
        <v>4</v>
      </c>
      <c r="F14" s="1" t="s">
        <v>3</v>
      </c>
      <c r="G14" s="1" t="s">
        <v>4</v>
      </c>
      <c r="I14" s="7" t="s">
        <v>196</v>
      </c>
      <c r="J14" s="1" t="s">
        <v>3</v>
      </c>
      <c r="K14" s="1" t="s">
        <v>4</v>
      </c>
      <c r="L14" s="1" t="s">
        <v>189</v>
      </c>
      <c r="N14" s="7" t="s">
        <v>45</v>
      </c>
      <c r="O14" s="1" t="s">
        <v>195</v>
      </c>
      <c r="P14" s="1" t="s">
        <v>194</v>
      </c>
      <c r="R14" s="2" t="s">
        <v>64</v>
      </c>
      <c r="S14" s="24">
        <f t="shared" ref="S14:T14" si="20">AVERAGE(O85,O115)</f>
        <v>56.186931348221677</v>
      </c>
      <c r="T14" s="24">
        <f t="shared" si="20"/>
        <v>43.81306865177833</v>
      </c>
      <c r="U14" s="24">
        <f t="shared" ref="U14:V14" si="21">AVERAGE(O155,O165,O175,O185,O195,O205)</f>
        <v>66.195542082059845</v>
      </c>
      <c r="V14" s="24">
        <f t="shared" si="21"/>
        <v>33.804457917940148</v>
      </c>
      <c r="W14" s="24">
        <f t="shared" ref="W14:X14" si="22">AVERAGE(O295,O305,O315)</f>
        <v>64.542803407456574</v>
      </c>
      <c r="X14" s="24">
        <f t="shared" si="22"/>
        <v>35.457196592543426</v>
      </c>
    </row>
    <row r="15" spans="2:24">
      <c r="B15" s="7" t="s">
        <v>47</v>
      </c>
      <c r="C15" s="2" t="s">
        <v>64</v>
      </c>
      <c r="D15" s="8">
        <v>1.6666666666666667</v>
      </c>
      <c r="E15" s="21">
        <v>11.333333333333336</v>
      </c>
      <c r="F15" s="8">
        <v>0.66666666666666663</v>
      </c>
      <c r="G15" s="8">
        <v>1.6666666666666665</v>
      </c>
      <c r="I15" s="2" t="s">
        <v>64</v>
      </c>
      <c r="J15" s="3">
        <f>E15+G15+E19+G19</f>
        <v>13.333333333333336</v>
      </c>
      <c r="K15" s="3">
        <f>D15+F15+D19+F19</f>
        <v>2.666666666666667</v>
      </c>
      <c r="L15" s="3">
        <f t="shared" ref="L15:L21" si="23">SUM(D15:G15)</f>
        <v>15.333333333333334</v>
      </c>
      <c r="N15" s="2" t="s">
        <v>165</v>
      </c>
      <c r="O15" s="37">
        <f>J15/(L15+L19)*100</f>
        <v>83.333333333333343</v>
      </c>
      <c r="P15" s="37">
        <f>K15/(L15+L19)*100</f>
        <v>16.666666666666668</v>
      </c>
      <c r="R15" s="2" t="s">
        <v>63</v>
      </c>
      <c r="S15" s="24">
        <f t="shared" ref="S15:T15" si="24">AVERAGE(O86,O116)</f>
        <v>65.909090909090907</v>
      </c>
      <c r="T15" s="24">
        <f t="shared" si="24"/>
        <v>34.090909090909093</v>
      </c>
      <c r="U15" s="24">
        <f t="shared" ref="U15:V15" si="25">AVERAGE(O156,O166,O176,O186,O196,O206)</f>
        <v>80.675259825909919</v>
      </c>
      <c r="V15" s="24">
        <f t="shared" si="25"/>
        <v>19.324740174090088</v>
      </c>
      <c r="W15" s="24">
        <f t="shared" ref="W15:X15" si="26">AVERAGE(O296,O306,O316)</f>
        <v>84.150326797385617</v>
      </c>
      <c r="X15" s="24">
        <f t="shared" si="26"/>
        <v>15.849673202614378</v>
      </c>
    </row>
    <row r="16" spans="2:24">
      <c r="B16" s="2"/>
      <c r="C16" s="2" t="s">
        <v>63</v>
      </c>
      <c r="D16" s="21">
        <v>5.3333333333333339</v>
      </c>
      <c r="E16" s="8">
        <v>1.6666666666666667</v>
      </c>
      <c r="F16" s="8">
        <v>0.66666666666666674</v>
      </c>
      <c r="G16" s="8">
        <v>0</v>
      </c>
      <c r="I16" s="2" t="s">
        <v>63</v>
      </c>
      <c r="J16" s="3">
        <f t="shared" ref="J16:K16" si="27">D16+F16+D19+F19</f>
        <v>6.3333333333333339</v>
      </c>
      <c r="K16" s="3">
        <f t="shared" si="27"/>
        <v>2</v>
      </c>
      <c r="L16" s="3">
        <f t="shared" si="23"/>
        <v>7.6666666666666679</v>
      </c>
      <c r="N16" s="2" t="s">
        <v>192</v>
      </c>
      <c r="O16" s="37">
        <f t="shared" ref="O16:O17" si="28">J16/(L16+L19)*100</f>
        <v>76</v>
      </c>
      <c r="P16" s="37">
        <f t="shared" ref="P16:P17" si="29">K16/(L16+L19)*100</f>
        <v>24</v>
      </c>
      <c r="R16" s="2" t="s">
        <v>66</v>
      </c>
      <c r="S16" s="24">
        <f t="shared" ref="S16:T16" si="30">AVERAGE(O87,O117)</f>
        <v>56.432748538011694</v>
      </c>
      <c r="T16" s="24">
        <f t="shared" si="30"/>
        <v>43.567251461988306</v>
      </c>
      <c r="U16" s="24">
        <f t="shared" ref="U16:V16" si="31">AVERAGE(O157,O167,O177,O187,O197,O207)</f>
        <v>67.145559538032657</v>
      </c>
      <c r="V16" s="24">
        <f t="shared" si="31"/>
        <v>32.85444046196735</v>
      </c>
      <c r="W16" s="24">
        <f t="shared" ref="W16:X16" si="32">AVERAGE(O297,O307,O317)</f>
        <v>68.152680652680658</v>
      </c>
      <c r="X16" s="24">
        <f t="shared" si="32"/>
        <v>31.847319347319345</v>
      </c>
    </row>
    <row r="17" spans="2:24">
      <c r="B17" s="2"/>
      <c r="C17" s="2" t="s">
        <v>66</v>
      </c>
      <c r="D17" s="8">
        <v>0.33333333333333331</v>
      </c>
      <c r="E17" s="8">
        <v>4.666666666666667</v>
      </c>
      <c r="F17" s="8">
        <v>0</v>
      </c>
      <c r="G17" s="8">
        <v>1</v>
      </c>
      <c r="I17" s="2" t="s">
        <v>66</v>
      </c>
      <c r="J17" s="3">
        <f>E17+G17+E20+G20</f>
        <v>6</v>
      </c>
      <c r="K17" s="3">
        <f>D17+F17+D20+F20</f>
        <v>0.33333333333333331</v>
      </c>
      <c r="L17" s="3">
        <f t="shared" si="23"/>
        <v>6</v>
      </c>
      <c r="N17" s="2" t="s">
        <v>66</v>
      </c>
      <c r="O17" s="37">
        <f t="shared" si="28"/>
        <v>94.736842105263165</v>
      </c>
      <c r="P17" s="37">
        <f t="shared" si="29"/>
        <v>5.2631578947368416</v>
      </c>
      <c r="R17" s="2" t="s">
        <v>65</v>
      </c>
      <c r="S17" s="24">
        <f t="shared" ref="S17:T17" si="33">AVERAGE(O88,O118)</f>
        <v>74.21052631578948</v>
      </c>
      <c r="T17" s="24">
        <f t="shared" si="33"/>
        <v>25.789473684210527</v>
      </c>
      <c r="U17" s="24">
        <f t="shared" ref="U17:V17" si="34">AVERAGE(O158,O168,O178,O188,O198,O208)</f>
        <v>77.525252525252526</v>
      </c>
      <c r="V17" s="24">
        <f t="shared" si="34"/>
        <v>22.474747474747474</v>
      </c>
      <c r="W17" s="24">
        <f t="shared" ref="W17:X17" si="35">AVERAGE(O298,O308,O318)</f>
        <v>71.291208791208788</v>
      </c>
      <c r="X17" s="24">
        <f t="shared" si="35"/>
        <v>28.708791208791212</v>
      </c>
    </row>
    <row r="18" spans="2:24">
      <c r="B18" s="2"/>
      <c r="C18" s="2" t="s">
        <v>65</v>
      </c>
      <c r="D18" s="8">
        <v>2.6666666666666665</v>
      </c>
      <c r="E18" s="8">
        <v>0.66666666666666674</v>
      </c>
      <c r="F18" s="8">
        <v>1</v>
      </c>
      <c r="G18" s="8">
        <v>0</v>
      </c>
      <c r="I18" s="2" t="s">
        <v>65</v>
      </c>
      <c r="J18" s="3">
        <f t="shared" ref="J18:K18" si="36">D18+F18+D20+F20</f>
        <v>3.6666666666666665</v>
      </c>
      <c r="K18" s="3">
        <f t="shared" si="36"/>
        <v>1</v>
      </c>
      <c r="L18" s="3">
        <f t="shared" si="23"/>
        <v>4.333333333333333</v>
      </c>
      <c r="N18" s="2" t="s">
        <v>193</v>
      </c>
      <c r="O18" s="37">
        <f>J18/(L18+L20)*100</f>
        <v>78.571428571428584</v>
      </c>
      <c r="P18" s="37">
        <f>K18/(L18+L20)*100</f>
        <v>21.428571428571431</v>
      </c>
    </row>
    <row r="19" spans="2:24">
      <c r="B19" s="2"/>
      <c r="C19" s="2" t="s">
        <v>67</v>
      </c>
      <c r="D19" s="8">
        <v>0.33333333333333331</v>
      </c>
      <c r="E19" s="8">
        <v>0.33333333333333331</v>
      </c>
      <c r="F19" s="8">
        <v>0</v>
      </c>
      <c r="G19" s="8">
        <v>0</v>
      </c>
      <c r="I19" s="2" t="s">
        <v>67</v>
      </c>
      <c r="J19" s="3">
        <f t="shared" ref="J19:J20" si="37">SUM(E19,G19)</f>
        <v>0.33333333333333331</v>
      </c>
      <c r="K19" s="3">
        <f t="shared" ref="K19:K20" si="38">SUM(D19,F19)</f>
        <v>0.33333333333333331</v>
      </c>
      <c r="L19" s="3">
        <f t="shared" si="23"/>
        <v>0.66666666666666663</v>
      </c>
    </row>
    <row r="20" spans="2:24">
      <c r="B20" s="2"/>
      <c r="C20" s="2" t="s">
        <v>68</v>
      </c>
      <c r="D20" s="8">
        <v>0</v>
      </c>
      <c r="E20" s="8">
        <v>0.33333333333333331</v>
      </c>
      <c r="F20" s="8">
        <v>0</v>
      </c>
      <c r="G20" s="8">
        <v>0</v>
      </c>
      <c r="I20" s="2" t="s">
        <v>68</v>
      </c>
      <c r="J20" s="3">
        <f t="shared" si="37"/>
        <v>0.33333333333333331</v>
      </c>
      <c r="K20" s="3">
        <f t="shared" si="38"/>
        <v>0</v>
      </c>
      <c r="L20" s="3">
        <f t="shared" si="23"/>
        <v>0.33333333333333331</v>
      </c>
    </row>
    <row r="21" spans="2:24" ht="15.75" customHeight="1">
      <c r="B21" s="2"/>
      <c r="C21" s="2" t="s">
        <v>12</v>
      </c>
      <c r="D21" s="8">
        <v>17</v>
      </c>
      <c r="E21" s="8">
        <v>11.333333333333334</v>
      </c>
      <c r="F21" s="8">
        <v>3.333333333333333</v>
      </c>
      <c r="G21" s="8">
        <v>2</v>
      </c>
      <c r="I21" s="2" t="s">
        <v>12</v>
      </c>
      <c r="J21" s="3">
        <f t="shared" ref="J21:K21" si="39">D21+F21</f>
        <v>20.333333333333332</v>
      </c>
      <c r="K21" s="3">
        <f t="shared" si="39"/>
        <v>13.333333333333334</v>
      </c>
      <c r="L21" s="3">
        <f t="shared" si="23"/>
        <v>33.666666666666671</v>
      </c>
    </row>
    <row r="22" spans="2:24" ht="15.75" customHeight="1"/>
    <row r="23" spans="2:24" ht="15.75" customHeight="1">
      <c r="B23" s="1"/>
      <c r="C23" s="1"/>
      <c r="D23" s="1" t="s">
        <v>0</v>
      </c>
      <c r="E23" s="1"/>
      <c r="F23" s="1" t="s">
        <v>1</v>
      </c>
      <c r="G23" s="1"/>
    </row>
    <row r="24" spans="2:24" ht="15.75" customHeight="1">
      <c r="B24" s="1" t="s">
        <v>2</v>
      </c>
      <c r="C24" s="1"/>
      <c r="D24" s="1" t="s">
        <v>3</v>
      </c>
      <c r="E24" s="1" t="s">
        <v>4</v>
      </c>
      <c r="F24" s="1" t="s">
        <v>3</v>
      </c>
      <c r="G24" s="1" t="s">
        <v>4</v>
      </c>
      <c r="I24" s="7" t="s">
        <v>197</v>
      </c>
      <c r="J24" s="1" t="s">
        <v>3</v>
      </c>
      <c r="K24" s="1" t="s">
        <v>4</v>
      </c>
      <c r="L24" s="1" t="s">
        <v>189</v>
      </c>
      <c r="N24" s="7" t="s">
        <v>45</v>
      </c>
      <c r="O24" s="1" t="s">
        <v>195</v>
      </c>
      <c r="P24" s="1" t="s">
        <v>194</v>
      </c>
    </row>
    <row r="25" spans="2:24" ht="15.75" customHeight="1">
      <c r="B25" s="7" t="s">
        <v>48</v>
      </c>
      <c r="C25" s="2" t="s">
        <v>64</v>
      </c>
      <c r="D25" s="8">
        <v>8.5</v>
      </c>
      <c r="E25" s="21">
        <v>20.5</v>
      </c>
      <c r="F25" s="8">
        <v>11</v>
      </c>
      <c r="G25" s="8">
        <v>15.5</v>
      </c>
      <c r="I25" s="2" t="s">
        <v>64</v>
      </c>
      <c r="J25" s="3">
        <f>E25+G25+E29+G29</f>
        <v>40</v>
      </c>
      <c r="K25" s="3">
        <f>D25+F25+D29+F29</f>
        <v>22</v>
      </c>
      <c r="L25" s="3">
        <f t="shared" ref="L25:L31" si="40">SUM(D25:G25)</f>
        <v>55.5</v>
      </c>
      <c r="N25" s="2" t="s">
        <v>165</v>
      </c>
      <c r="O25" s="37">
        <f>J25/(L25+L29)*100</f>
        <v>64.516129032258064</v>
      </c>
      <c r="P25" s="37">
        <f>K25/(L25+L29)*100</f>
        <v>35.483870967741936</v>
      </c>
    </row>
    <row r="26" spans="2:24" ht="15.75" customHeight="1">
      <c r="B26" s="2"/>
      <c r="C26" s="2" t="s">
        <v>63</v>
      </c>
      <c r="D26" s="21">
        <v>7</v>
      </c>
      <c r="E26" s="8">
        <v>2</v>
      </c>
      <c r="F26" s="8">
        <v>2.5</v>
      </c>
      <c r="G26" s="8">
        <v>0.5</v>
      </c>
      <c r="I26" s="2" t="s">
        <v>63</v>
      </c>
      <c r="J26" s="3">
        <f t="shared" ref="J26:K26" si="41">D26+F26+D29+F29</f>
        <v>12</v>
      </c>
      <c r="K26" s="3">
        <f t="shared" si="41"/>
        <v>6.5</v>
      </c>
      <c r="L26" s="3">
        <f t="shared" si="40"/>
        <v>12</v>
      </c>
      <c r="N26" s="2" t="s">
        <v>192</v>
      </c>
      <c r="O26" s="37">
        <f t="shared" ref="O26:O27" si="42">J26/(L26+L29)*100</f>
        <v>64.86486486486487</v>
      </c>
      <c r="P26" s="37">
        <f t="shared" ref="P26:P27" si="43">K26/(L26+L29)*100</f>
        <v>35.135135135135137</v>
      </c>
    </row>
    <row r="27" spans="2:24" ht="15.75" customHeight="1">
      <c r="B27" s="2"/>
      <c r="C27" s="2" t="s">
        <v>66</v>
      </c>
      <c r="D27" s="8">
        <v>3</v>
      </c>
      <c r="E27" s="8">
        <v>7</v>
      </c>
      <c r="F27" s="8">
        <v>1.5</v>
      </c>
      <c r="G27" s="8">
        <v>2.5</v>
      </c>
      <c r="I27" s="2" t="s">
        <v>66</v>
      </c>
      <c r="J27" s="3">
        <f>E27+G27+E30+G30</f>
        <v>12</v>
      </c>
      <c r="K27" s="3">
        <f>D27+F27+D30+F30</f>
        <v>7</v>
      </c>
      <c r="L27" s="3">
        <f t="shared" si="40"/>
        <v>14</v>
      </c>
      <c r="N27" s="2" t="s">
        <v>66</v>
      </c>
      <c r="O27" s="37">
        <f t="shared" si="42"/>
        <v>63.157894736842103</v>
      </c>
      <c r="P27" s="37">
        <f t="shared" si="43"/>
        <v>36.84210526315789</v>
      </c>
    </row>
    <row r="28" spans="2:24" ht="15.75" customHeight="1">
      <c r="B28" s="2"/>
      <c r="C28" s="2" t="s">
        <v>65</v>
      </c>
      <c r="D28" s="8">
        <v>2</v>
      </c>
      <c r="E28" s="8">
        <v>0</v>
      </c>
      <c r="F28" s="8">
        <v>1</v>
      </c>
      <c r="G28" s="8">
        <v>0.5</v>
      </c>
      <c r="I28" s="2" t="s">
        <v>65</v>
      </c>
      <c r="J28" s="3">
        <f t="shared" ref="J28:K28" si="44">D28+F28+D30+F30</f>
        <v>5.5</v>
      </c>
      <c r="K28" s="3">
        <f t="shared" si="44"/>
        <v>3</v>
      </c>
      <c r="L28" s="3">
        <f t="shared" si="40"/>
        <v>3.5</v>
      </c>
      <c r="N28" s="2" t="s">
        <v>193</v>
      </c>
      <c r="O28" s="37">
        <f>J28/(L28+L30)*100</f>
        <v>64.705882352941174</v>
      </c>
      <c r="P28" s="37">
        <f>K28/(L28+L30)*100</f>
        <v>35.294117647058826</v>
      </c>
    </row>
    <row r="29" spans="2:24" ht="15.75" customHeight="1">
      <c r="B29" s="2"/>
      <c r="C29" s="2" t="s">
        <v>67</v>
      </c>
      <c r="D29" s="8">
        <v>2.5</v>
      </c>
      <c r="E29" s="8">
        <v>4</v>
      </c>
      <c r="F29" s="8">
        <v>0</v>
      </c>
      <c r="G29" s="8">
        <v>0</v>
      </c>
      <c r="I29" s="2" t="s">
        <v>67</v>
      </c>
      <c r="J29" s="3">
        <f t="shared" ref="J29:J30" si="45">SUM(E29,G29)</f>
        <v>4</v>
      </c>
      <c r="K29" s="3">
        <f t="shared" ref="K29:K30" si="46">SUM(D29,F29)</f>
        <v>2.5</v>
      </c>
      <c r="L29" s="3">
        <f t="shared" si="40"/>
        <v>6.5</v>
      </c>
    </row>
    <row r="30" spans="2:24" ht="15.75" customHeight="1">
      <c r="B30" s="2"/>
      <c r="C30" s="2" t="s">
        <v>68</v>
      </c>
      <c r="D30" s="8">
        <v>2.5</v>
      </c>
      <c r="E30" s="8">
        <v>2</v>
      </c>
      <c r="F30" s="8">
        <v>0</v>
      </c>
      <c r="G30" s="8">
        <v>0.5</v>
      </c>
      <c r="I30" s="2" t="s">
        <v>68</v>
      </c>
      <c r="J30" s="3">
        <f t="shared" si="45"/>
        <v>2.5</v>
      </c>
      <c r="K30" s="3">
        <f t="shared" si="46"/>
        <v>2.5</v>
      </c>
      <c r="L30" s="3">
        <f t="shared" si="40"/>
        <v>5</v>
      </c>
    </row>
    <row r="31" spans="2:24" ht="15.75" customHeight="1">
      <c r="B31" s="2"/>
      <c r="C31" s="2" t="s">
        <v>12</v>
      </c>
      <c r="D31" s="8">
        <v>13</v>
      </c>
      <c r="E31" s="8">
        <v>12.5</v>
      </c>
      <c r="F31" s="8">
        <v>1.5</v>
      </c>
      <c r="G31" s="8">
        <v>0.5</v>
      </c>
      <c r="I31" s="2" t="s">
        <v>12</v>
      </c>
      <c r="J31" s="3">
        <f t="shared" ref="J31:K31" si="47">D31+F31</f>
        <v>14.5</v>
      </c>
      <c r="K31" s="3">
        <f t="shared" si="47"/>
        <v>13</v>
      </c>
      <c r="L31" s="3">
        <f t="shared" si="40"/>
        <v>27.5</v>
      </c>
    </row>
    <row r="32" spans="2:24" ht="15.75" customHeight="1"/>
    <row r="33" spans="2:7" ht="15.75" customHeight="1">
      <c r="B33" s="1"/>
      <c r="C33" s="1"/>
      <c r="D33" s="1" t="s">
        <v>0</v>
      </c>
      <c r="E33" s="1"/>
      <c r="F33" s="1" t="s">
        <v>1</v>
      </c>
      <c r="G33" s="1"/>
    </row>
    <row r="34" spans="2:7" ht="15.75" customHeight="1">
      <c r="B34" s="1" t="s">
        <v>2</v>
      </c>
      <c r="C34" s="1"/>
      <c r="D34" s="1" t="s">
        <v>3</v>
      </c>
      <c r="E34" s="1" t="s">
        <v>4</v>
      </c>
      <c r="F34" s="1" t="s">
        <v>3</v>
      </c>
      <c r="G34" s="1" t="s">
        <v>4</v>
      </c>
    </row>
    <row r="35" spans="2:7" ht="15.75" customHeight="1">
      <c r="B35" s="9" t="s">
        <v>5</v>
      </c>
      <c r="C35" s="2" t="s">
        <v>64</v>
      </c>
      <c r="D35" s="8">
        <v>12.5</v>
      </c>
      <c r="E35" s="8">
        <v>19</v>
      </c>
      <c r="F35" s="8">
        <v>7.5</v>
      </c>
      <c r="G35" s="8">
        <v>5</v>
      </c>
    </row>
    <row r="36" spans="2:7" ht="15.75" customHeight="1">
      <c r="B36" s="2"/>
      <c r="C36" s="2" t="s">
        <v>63</v>
      </c>
      <c r="D36" s="8">
        <v>3</v>
      </c>
      <c r="E36" s="8">
        <v>1.5</v>
      </c>
      <c r="F36" s="8">
        <v>0.5</v>
      </c>
      <c r="G36" s="8">
        <v>0</v>
      </c>
    </row>
    <row r="37" spans="2:7" ht="15.75" customHeight="1">
      <c r="B37" s="2"/>
      <c r="C37" s="2" t="s">
        <v>66</v>
      </c>
      <c r="D37" s="8">
        <v>7</v>
      </c>
      <c r="E37" s="8">
        <v>8.5</v>
      </c>
      <c r="F37" s="8">
        <v>0.5</v>
      </c>
      <c r="G37" s="8">
        <v>0.5</v>
      </c>
    </row>
    <row r="38" spans="2:7" ht="15.75" customHeight="1">
      <c r="B38" s="2"/>
      <c r="C38" s="2" t="s">
        <v>65</v>
      </c>
      <c r="D38" s="8">
        <v>2.5</v>
      </c>
      <c r="E38" s="8">
        <v>0</v>
      </c>
      <c r="F38" s="8">
        <v>0</v>
      </c>
      <c r="G38" s="8">
        <v>0</v>
      </c>
    </row>
    <row r="39" spans="2:7" ht="15.75" customHeight="1">
      <c r="B39" s="2"/>
      <c r="C39" s="2" t="s">
        <v>67</v>
      </c>
      <c r="D39" s="8">
        <v>1.5</v>
      </c>
      <c r="E39" s="8">
        <v>0.5</v>
      </c>
      <c r="F39" s="8">
        <v>0</v>
      </c>
      <c r="G39" s="8">
        <v>0</v>
      </c>
    </row>
    <row r="40" spans="2:7" ht="15.75" customHeight="1">
      <c r="B40" s="2"/>
      <c r="C40" s="2" t="s">
        <v>68</v>
      </c>
      <c r="D40" s="8">
        <v>1</v>
      </c>
      <c r="E40" s="8">
        <v>0</v>
      </c>
      <c r="F40" s="8">
        <v>1</v>
      </c>
      <c r="G40" s="8">
        <v>0</v>
      </c>
    </row>
    <row r="41" spans="2:7" ht="15.75" customHeight="1">
      <c r="B41" s="2"/>
      <c r="C41" s="2" t="s">
        <v>12</v>
      </c>
      <c r="D41" s="8">
        <v>16</v>
      </c>
      <c r="E41" s="8">
        <v>14.5</v>
      </c>
      <c r="F41" s="8">
        <v>0.5</v>
      </c>
      <c r="G41" s="8">
        <v>1.5</v>
      </c>
    </row>
    <row r="42" spans="2:7" ht="15.75" customHeight="1"/>
    <row r="43" spans="2:7" ht="15.75" customHeight="1">
      <c r="B43" s="1"/>
      <c r="C43" s="1"/>
      <c r="D43" s="1" t="s">
        <v>0</v>
      </c>
      <c r="E43" s="1"/>
      <c r="F43" s="1" t="s">
        <v>1</v>
      </c>
      <c r="G43" s="1"/>
    </row>
    <row r="44" spans="2:7" ht="15.75" customHeight="1">
      <c r="B44" s="1" t="s">
        <v>2</v>
      </c>
      <c r="C44" s="1"/>
      <c r="D44" s="1" t="s">
        <v>3</v>
      </c>
      <c r="E44" s="1" t="s">
        <v>4</v>
      </c>
      <c r="F44" s="1" t="s">
        <v>3</v>
      </c>
      <c r="G44" s="1" t="s">
        <v>4</v>
      </c>
    </row>
    <row r="45" spans="2:7" ht="15.75" customHeight="1">
      <c r="B45" s="9" t="s">
        <v>46</v>
      </c>
      <c r="C45" s="2" t="s">
        <v>64</v>
      </c>
      <c r="D45" s="8">
        <v>21</v>
      </c>
      <c r="E45" s="8">
        <v>20.666666666666668</v>
      </c>
      <c r="F45" s="8">
        <v>3.3333333333333335</v>
      </c>
      <c r="G45" s="8">
        <v>3.6666666666666665</v>
      </c>
    </row>
    <row r="46" spans="2:7" ht="15.75" customHeight="1">
      <c r="B46" s="2"/>
      <c r="C46" s="2" t="s">
        <v>63</v>
      </c>
      <c r="D46" s="8">
        <v>0.66666666666666652</v>
      </c>
      <c r="E46" s="8">
        <v>0.33333333333333343</v>
      </c>
      <c r="F46" s="8">
        <v>0</v>
      </c>
      <c r="G46" s="8">
        <v>0</v>
      </c>
    </row>
    <row r="47" spans="2:7" ht="15.75" customHeight="1">
      <c r="B47" s="2"/>
      <c r="C47" s="2" t="s">
        <v>66</v>
      </c>
      <c r="D47" s="8">
        <v>6</v>
      </c>
      <c r="E47" s="8">
        <v>7</v>
      </c>
      <c r="F47" s="8">
        <v>0</v>
      </c>
      <c r="G47" s="8">
        <v>0.33333333333333331</v>
      </c>
    </row>
    <row r="48" spans="2:7" ht="15.75" customHeight="1">
      <c r="B48" s="2"/>
      <c r="C48" s="2" t="s">
        <v>65</v>
      </c>
      <c r="D48" s="8">
        <v>1.3333333333333335</v>
      </c>
      <c r="E48" s="8">
        <v>0.33333333333333331</v>
      </c>
      <c r="F48" s="8">
        <v>0</v>
      </c>
      <c r="G48" s="8">
        <v>0.33333333333333331</v>
      </c>
    </row>
    <row r="49" spans="2:7" ht="15.75" customHeight="1">
      <c r="B49" s="2"/>
      <c r="C49" s="2" t="s">
        <v>67</v>
      </c>
      <c r="D49" s="8">
        <v>0.66666666666666674</v>
      </c>
      <c r="E49" s="8">
        <v>0.33333333333333331</v>
      </c>
      <c r="F49" s="8">
        <v>0</v>
      </c>
      <c r="G49" s="8">
        <v>0</v>
      </c>
    </row>
    <row r="50" spans="2:7" ht="15.75" customHeight="1">
      <c r="B50" s="2"/>
      <c r="C50" s="2" t="s">
        <v>68</v>
      </c>
      <c r="D50" s="8">
        <v>0.33333333333333331</v>
      </c>
      <c r="E50" s="8">
        <v>0</v>
      </c>
      <c r="F50" s="8">
        <v>0</v>
      </c>
      <c r="G50" s="8">
        <v>0</v>
      </c>
    </row>
    <row r="51" spans="2:7" ht="15.75" customHeight="1">
      <c r="B51" s="2"/>
      <c r="C51" s="2" t="s">
        <v>12</v>
      </c>
      <c r="D51" s="8">
        <v>14.666666666666668</v>
      </c>
      <c r="E51" s="8">
        <v>17.666666666666668</v>
      </c>
      <c r="F51" s="8">
        <v>4</v>
      </c>
      <c r="G51" s="8">
        <v>1.9999999999999998</v>
      </c>
    </row>
    <row r="52" spans="2:7" ht="15.75" customHeight="1"/>
    <row r="53" spans="2:7" ht="15.75" customHeight="1">
      <c r="B53" s="1"/>
      <c r="C53" s="1"/>
      <c r="D53" s="1" t="s">
        <v>0</v>
      </c>
      <c r="E53" s="1"/>
      <c r="F53" s="1" t="s">
        <v>1</v>
      </c>
      <c r="G53" s="1"/>
    </row>
    <row r="54" spans="2:7" ht="15.75" customHeight="1">
      <c r="B54" s="1" t="s">
        <v>2</v>
      </c>
      <c r="C54" s="1"/>
      <c r="D54" s="1" t="s">
        <v>3</v>
      </c>
      <c r="E54" s="1" t="s">
        <v>4</v>
      </c>
      <c r="F54" s="1" t="s">
        <v>3</v>
      </c>
      <c r="G54" s="1" t="s">
        <v>4</v>
      </c>
    </row>
    <row r="55" spans="2:7" ht="15.75" customHeight="1">
      <c r="B55" s="9" t="s">
        <v>49</v>
      </c>
      <c r="C55" s="2" t="s">
        <v>64</v>
      </c>
      <c r="D55" s="8">
        <v>8</v>
      </c>
      <c r="E55" s="8">
        <v>6</v>
      </c>
      <c r="F55" s="8">
        <v>5</v>
      </c>
      <c r="G55" s="8">
        <v>5.5</v>
      </c>
    </row>
    <row r="56" spans="2:7" ht="15.75" customHeight="1">
      <c r="B56" s="2"/>
      <c r="C56" s="2" t="s">
        <v>63</v>
      </c>
      <c r="D56" s="8">
        <v>4.5</v>
      </c>
      <c r="E56" s="8">
        <v>0</v>
      </c>
      <c r="F56" s="8">
        <v>1.5</v>
      </c>
      <c r="G56" s="8">
        <v>0</v>
      </c>
    </row>
    <row r="57" spans="2:7" ht="15.75" customHeight="1">
      <c r="B57" s="2"/>
      <c r="C57" s="2" t="s">
        <v>66</v>
      </c>
      <c r="D57" s="8">
        <v>2.5</v>
      </c>
      <c r="E57" s="8">
        <v>3</v>
      </c>
      <c r="F57" s="8">
        <v>0.5</v>
      </c>
      <c r="G57" s="8">
        <v>3</v>
      </c>
    </row>
    <row r="58" spans="2:7" ht="15.75" customHeight="1">
      <c r="B58" s="2"/>
      <c r="C58" s="2" t="s">
        <v>65</v>
      </c>
      <c r="D58" s="8">
        <v>8</v>
      </c>
      <c r="E58" s="8">
        <v>1.5</v>
      </c>
      <c r="F58" s="8">
        <v>1</v>
      </c>
      <c r="G58" s="8">
        <v>0</v>
      </c>
    </row>
    <row r="59" spans="2:7" ht="15.75" customHeight="1">
      <c r="B59" s="2"/>
      <c r="C59" s="2" t="s">
        <v>67</v>
      </c>
      <c r="D59" s="8">
        <v>0.5</v>
      </c>
      <c r="E59" s="8">
        <v>0.5</v>
      </c>
      <c r="F59" s="8">
        <v>0.5</v>
      </c>
      <c r="G59" s="8">
        <v>0.5</v>
      </c>
    </row>
    <row r="60" spans="2:7" ht="15.75" customHeight="1">
      <c r="B60" s="2"/>
      <c r="C60" s="2" t="s">
        <v>68</v>
      </c>
      <c r="D60" s="8">
        <v>2</v>
      </c>
      <c r="E60" s="8">
        <v>1</v>
      </c>
      <c r="F60" s="8">
        <v>1</v>
      </c>
      <c r="G60" s="8">
        <v>0</v>
      </c>
    </row>
    <row r="61" spans="2:7" ht="15.75" customHeight="1">
      <c r="B61" s="2"/>
      <c r="C61" s="2" t="s">
        <v>12</v>
      </c>
      <c r="D61" s="8">
        <v>9</v>
      </c>
      <c r="E61" s="8">
        <v>17</v>
      </c>
      <c r="F61" s="8">
        <v>0.5</v>
      </c>
      <c r="G61" s="8">
        <v>0.5</v>
      </c>
    </row>
    <row r="62" spans="2:7" ht="15.75" customHeight="1"/>
    <row r="63" spans="2:7" ht="15.75" customHeight="1">
      <c r="B63" s="1"/>
      <c r="C63" s="1"/>
      <c r="D63" s="1" t="s">
        <v>0</v>
      </c>
      <c r="E63" s="1"/>
      <c r="F63" s="1" t="s">
        <v>1</v>
      </c>
      <c r="G63" s="1"/>
    </row>
    <row r="64" spans="2:7" ht="15.75" customHeight="1">
      <c r="B64" s="1" t="s">
        <v>16</v>
      </c>
      <c r="C64" s="1"/>
      <c r="D64" s="1" t="s">
        <v>3</v>
      </c>
      <c r="E64" s="1" t="s">
        <v>4</v>
      </c>
      <c r="F64" s="1" t="s">
        <v>3</v>
      </c>
      <c r="G64" s="1" t="s">
        <v>4</v>
      </c>
    </row>
    <row r="65" spans="2:7" ht="15.75" customHeight="1">
      <c r="B65" s="9" t="s">
        <v>17</v>
      </c>
      <c r="C65" s="2" t="s">
        <v>64</v>
      </c>
      <c r="D65" s="8">
        <v>27</v>
      </c>
      <c r="E65" s="8">
        <v>21</v>
      </c>
      <c r="F65" s="8">
        <v>12</v>
      </c>
      <c r="G65" s="8">
        <v>16</v>
      </c>
    </row>
    <row r="66" spans="2:7" ht="15.75" customHeight="1">
      <c r="B66" s="2"/>
      <c r="C66" s="2" t="s">
        <v>63</v>
      </c>
      <c r="D66" s="8">
        <v>4</v>
      </c>
      <c r="E66" s="8">
        <v>2</v>
      </c>
      <c r="F66" s="8">
        <v>0</v>
      </c>
      <c r="G66" s="8">
        <v>0</v>
      </c>
    </row>
    <row r="67" spans="2:7" ht="15.75" customHeight="1">
      <c r="B67" s="2"/>
      <c r="C67" s="2" t="s">
        <v>66</v>
      </c>
      <c r="D67" s="8">
        <v>3</v>
      </c>
      <c r="E67" s="8">
        <v>9</v>
      </c>
      <c r="F67" s="8">
        <v>0</v>
      </c>
      <c r="G67" s="8">
        <v>2</v>
      </c>
    </row>
    <row r="68" spans="2:7" ht="15.75" customHeight="1">
      <c r="B68" s="2"/>
      <c r="C68" s="2" t="s">
        <v>65</v>
      </c>
      <c r="D68" s="8">
        <v>0</v>
      </c>
      <c r="E68" s="8">
        <v>0</v>
      </c>
      <c r="F68" s="8">
        <v>0</v>
      </c>
      <c r="G68" s="8">
        <v>0</v>
      </c>
    </row>
    <row r="69" spans="2:7" ht="15.75" customHeight="1">
      <c r="B69" s="2"/>
      <c r="C69" s="2" t="s">
        <v>67</v>
      </c>
      <c r="D69" s="8">
        <v>1</v>
      </c>
      <c r="E69" s="8">
        <v>0</v>
      </c>
      <c r="F69" s="8">
        <v>1</v>
      </c>
      <c r="G69" s="8">
        <v>1</v>
      </c>
    </row>
    <row r="70" spans="2:7" ht="15.75" customHeight="1">
      <c r="B70" s="2"/>
      <c r="C70" s="2" t="s">
        <v>68</v>
      </c>
      <c r="D70" s="8">
        <v>6</v>
      </c>
      <c r="E70" s="8">
        <v>2</v>
      </c>
      <c r="F70" s="8">
        <v>1</v>
      </c>
      <c r="G70" s="8">
        <v>0</v>
      </c>
    </row>
    <row r="71" spans="2:7" ht="15.75" customHeight="1">
      <c r="B71" s="2"/>
      <c r="C71" s="2" t="s">
        <v>12</v>
      </c>
      <c r="D71" s="8">
        <v>17</v>
      </c>
      <c r="E71" s="8">
        <v>17</v>
      </c>
      <c r="F71" s="8">
        <v>2</v>
      </c>
      <c r="G71" s="8">
        <v>1</v>
      </c>
    </row>
    <row r="72" spans="2:7" ht="15.75" customHeight="1"/>
    <row r="73" spans="2:7" ht="15.75" customHeight="1">
      <c r="B73" s="1"/>
      <c r="C73" s="1"/>
      <c r="D73" s="1" t="s">
        <v>0</v>
      </c>
      <c r="E73" s="1"/>
      <c r="F73" s="1" t="s">
        <v>1</v>
      </c>
      <c r="G73" s="1"/>
    </row>
    <row r="74" spans="2:7" ht="15.75" customHeight="1">
      <c r="B74" s="1" t="s">
        <v>16</v>
      </c>
      <c r="C74" s="1"/>
      <c r="D74" s="1" t="s">
        <v>3</v>
      </c>
      <c r="E74" s="1" t="s">
        <v>4</v>
      </c>
      <c r="F74" s="1" t="s">
        <v>3</v>
      </c>
      <c r="G74" s="1" t="s">
        <v>4</v>
      </c>
    </row>
    <row r="75" spans="2:7" ht="15.75" customHeight="1">
      <c r="B75" s="9" t="s">
        <v>36</v>
      </c>
      <c r="C75" s="2" t="s">
        <v>64</v>
      </c>
      <c r="D75" s="8">
        <v>14</v>
      </c>
      <c r="E75" s="8">
        <v>11</v>
      </c>
      <c r="F75" s="8">
        <v>9</v>
      </c>
      <c r="G75" s="8">
        <v>13</v>
      </c>
    </row>
    <row r="76" spans="2:7" ht="15.75" customHeight="1">
      <c r="B76" s="2"/>
      <c r="C76" s="2" t="s">
        <v>63</v>
      </c>
      <c r="D76" s="8">
        <v>4.5</v>
      </c>
      <c r="E76" s="8">
        <v>3</v>
      </c>
      <c r="F76" s="8">
        <v>2.5</v>
      </c>
      <c r="G76" s="8">
        <v>1.5</v>
      </c>
    </row>
    <row r="77" spans="2:7" ht="15.75" customHeight="1">
      <c r="B77" s="2"/>
      <c r="C77" s="2" t="s">
        <v>66</v>
      </c>
      <c r="D77" s="8">
        <v>4.5</v>
      </c>
      <c r="E77" s="8">
        <v>3.5</v>
      </c>
      <c r="F77" s="8">
        <v>1</v>
      </c>
      <c r="G77" s="8">
        <v>1</v>
      </c>
    </row>
    <row r="78" spans="2:7" ht="15.75" customHeight="1">
      <c r="B78" s="2"/>
      <c r="C78" s="2" t="s">
        <v>65</v>
      </c>
      <c r="D78" s="8">
        <v>1</v>
      </c>
      <c r="E78" s="8">
        <v>1</v>
      </c>
      <c r="F78" s="8">
        <v>1</v>
      </c>
      <c r="G78" s="8">
        <v>0</v>
      </c>
    </row>
    <row r="79" spans="2:7" ht="15.75" customHeight="1">
      <c r="B79" s="2"/>
      <c r="C79" s="2" t="s">
        <v>67</v>
      </c>
      <c r="D79" s="8">
        <v>4</v>
      </c>
      <c r="E79" s="8">
        <v>3</v>
      </c>
      <c r="F79" s="8">
        <v>4.5</v>
      </c>
      <c r="G79" s="8">
        <v>5.5</v>
      </c>
    </row>
    <row r="80" spans="2:7" ht="15.75" customHeight="1">
      <c r="B80" s="2"/>
      <c r="C80" s="2" t="s">
        <v>68</v>
      </c>
      <c r="D80" s="8">
        <v>0.5</v>
      </c>
      <c r="E80" s="8">
        <v>2</v>
      </c>
      <c r="F80" s="8">
        <v>0</v>
      </c>
      <c r="G80" s="8">
        <v>0</v>
      </c>
    </row>
    <row r="81" spans="2:16" ht="15.75" customHeight="1">
      <c r="B81" s="2"/>
      <c r="C81" s="2" t="s">
        <v>12</v>
      </c>
      <c r="D81" s="8">
        <v>17</v>
      </c>
      <c r="E81" s="8">
        <v>16</v>
      </c>
      <c r="F81" s="8">
        <v>2.5</v>
      </c>
      <c r="G81" s="8">
        <v>2.5</v>
      </c>
    </row>
    <row r="82" spans="2:16" ht="15.75" customHeight="1"/>
    <row r="83" spans="2:16" ht="15.75" customHeight="1">
      <c r="B83" s="1"/>
      <c r="C83" s="1"/>
      <c r="D83" s="1" t="s">
        <v>0</v>
      </c>
      <c r="E83" s="1"/>
      <c r="F83" s="1" t="s">
        <v>1</v>
      </c>
      <c r="G83" s="1"/>
    </row>
    <row r="84" spans="2:16" ht="15.75" customHeight="1">
      <c r="B84" s="1" t="s">
        <v>16</v>
      </c>
      <c r="C84" s="1"/>
      <c r="D84" s="1" t="s">
        <v>3</v>
      </c>
      <c r="E84" s="1" t="s">
        <v>4</v>
      </c>
      <c r="F84" s="1" t="s">
        <v>3</v>
      </c>
      <c r="G84" s="1" t="s">
        <v>4</v>
      </c>
      <c r="I84" s="9" t="s">
        <v>37</v>
      </c>
      <c r="J84" s="1" t="s">
        <v>3</v>
      </c>
      <c r="K84" s="1" t="s">
        <v>4</v>
      </c>
      <c r="L84" s="1" t="s">
        <v>189</v>
      </c>
      <c r="N84" s="9" t="s">
        <v>37</v>
      </c>
      <c r="O84" s="1" t="s">
        <v>195</v>
      </c>
      <c r="P84" s="1" t="s">
        <v>194</v>
      </c>
    </row>
    <row r="85" spans="2:16" ht="15.75" customHeight="1">
      <c r="B85" s="9" t="s">
        <v>37</v>
      </c>
      <c r="C85" s="2" t="s">
        <v>64</v>
      </c>
      <c r="D85" s="8">
        <v>14</v>
      </c>
      <c r="E85" s="8">
        <v>11</v>
      </c>
      <c r="F85" s="8">
        <v>12.5</v>
      </c>
      <c r="G85" s="8">
        <v>9</v>
      </c>
      <c r="I85" s="2" t="s">
        <v>64</v>
      </c>
      <c r="J85" s="3">
        <f t="shared" ref="J85:K85" si="48">D85+F85+D89+F89</f>
        <v>26.5</v>
      </c>
      <c r="K85" s="3">
        <f t="shared" si="48"/>
        <v>20</v>
      </c>
      <c r="L85" s="3">
        <f t="shared" ref="L85:L91" si="49">SUM(D85:G85)</f>
        <v>46.5</v>
      </c>
      <c r="N85" s="2" t="s">
        <v>165</v>
      </c>
      <c r="O85" s="37">
        <f>J85/(L85+L89)*100</f>
        <v>56.98924731182796</v>
      </c>
      <c r="P85" s="37">
        <f>K85/(L85+L89)*100</f>
        <v>43.01075268817204</v>
      </c>
    </row>
    <row r="86" spans="2:16" ht="15.75" customHeight="1">
      <c r="B86" s="2"/>
      <c r="C86" s="2" t="s">
        <v>63</v>
      </c>
      <c r="D86" s="8">
        <v>0.5</v>
      </c>
      <c r="E86" s="8">
        <v>0.5</v>
      </c>
      <c r="F86" s="8">
        <v>0.5</v>
      </c>
      <c r="G86" s="8">
        <v>0.5</v>
      </c>
      <c r="I86" s="2" t="s">
        <v>63</v>
      </c>
      <c r="J86" s="3">
        <f t="shared" ref="J86:K86" si="50">D86+F86+D89+F89</f>
        <v>1</v>
      </c>
      <c r="K86" s="3">
        <f t="shared" si="50"/>
        <v>1</v>
      </c>
      <c r="L86" s="3">
        <f t="shared" si="49"/>
        <v>2</v>
      </c>
      <c r="N86" s="2" t="s">
        <v>192</v>
      </c>
      <c r="O86" s="37">
        <f t="shared" ref="O86:O87" si="51">J86/(L86+L89)*100</f>
        <v>50</v>
      </c>
      <c r="P86" s="37">
        <f t="shared" ref="P86:P87" si="52">K86/(L86+L89)*100</f>
        <v>50</v>
      </c>
    </row>
    <row r="87" spans="2:16" ht="15.75" customHeight="1">
      <c r="B87" s="2"/>
      <c r="C87" s="2" t="s">
        <v>66</v>
      </c>
      <c r="D87" s="8">
        <v>5</v>
      </c>
      <c r="E87" s="8">
        <v>2.5</v>
      </c>
      <c r="F87" s="8">
        <v>0.5</v>
      </c>
      <c r="G87" s="8">
        <v>0.5</v>
      </c>
      <c r="I87" s="2" t="s">
        <v>66</v>
      </c>
      <c r="J87" s="3">
        <f t="shared" ref="J87:K87" si="53">D87+F87+D90+F90</f>
        <v>6.5</v>
      </c>
      <c r="K87" s="3">
        <f t="shared" si="53"/>
        <v>3</v>
      </c>
      <c r="L87" s="3">
        <f t="shared" si="49"/>
        <v>8.5</v>
      </c>
      <c r="N87" s="2" t="s">
        <v>66</v>
      </c>
      <c r="O87" s="37">
        <f t="shared" si="51"/>
        <v>68.421052631578945</v>
      </c>
      <c r="P87" s="37">
        <f t="shared" si="52"/>
        <v>31.578947368421051</v>
      </c>
    </row>
    <row r="88" spans="2:16" ht="15.75" customHeight="1">
      <c r="B88" s="2"/>
      <c r="C88" s="2" t="s">
        <v>65</v>
      </c>
      <c r="D88" s="8">
        <v>1</v>
      </c>
      <c r="E88" s="8">
        <v>0.5</v>
      </c>
      <c r="F88" s="8">
        <v>0</v>
      </c>
      <c r="G88" s="8">
        <v>0</v>
      </c>
      <c r="I88" s="2" t="s">
        <v>65</v>
      </c>
      <c r="J88" s="3">
        <f t="shared" ref="J88:K88" si="54">D88+F88+D90+F90</f>
        <v>2</v>
      </c>
      <c r="K88" s="3">
        <f t="shared" si="54"/>
        <v>0.5</v>
      </c>
      <c r="L88" s="3">
        <f t="shared" si="49"/>
        <v>1.5</v>
      </c>
      <c r="N88" s="2" t="s">
        <v>193</v>
      </c>
      <c r="O88" s="37">
        <f>J88/(L88+L90)*100</f>
        <v>80</v>
      </c>
      <c r="P88" s="37">
        <f>K88/(L88+L90)*100</f>
        <v>20</v>
      </c>
    </row>
    <row r="89" spans="2:16" ht="15.75" customHeight="1">
      <c r="B89" s="2"/>
      <c r="C89" s="2" t="s">
        <v>67</v>
      </c>
      <c r="D89" s="8">
        <v>0</v>
      </c>
      <c r="E89" s="8">
        <v>0</v>
      </c>
      <c r="F89" s="8">
        <v>0</v>
      </c>
      <c r="G89" s="8">
        <v>0</v>
      </c>
      <c r="I89" s="2" t="s">
        <v>67</v>
      </c>
      <c r="J89" s="3">
        <f t="shared" ref="J89:K89" si="55">SUM(D89,F89)</f>
        <v>0</v>
      </c>
      <c r="K89" s="3">
        <f t="shared" si="55"/>
        <v>0</v>
      </c>
      <c r="L89" s="3">
        <f t="shared" si="49"/>
        <v>0</v>
      </c>
    </row>
    <row r="90" spans="2:16" ht="15.75" customHeight="1">
      <c r="B90" s="2"/>
      <c r="C90" s="2" t="s">
        <v>68</v>
      </c>
      <c r="D90" s="8">
        <v>1</v>
      </c>
      <c r="E90" s="8">
        <v>0</v>
      </c>
      <c r="F90" s="8">
        <v>0</v>
      </c>
      <c r="G90" s="8">
        <v>0</v>
      </c>
      <c r="I90" s="2" t="s">
        <v>68</v>
      </c>
      <c r="J90" s="3">
        <f t="shared" ref="J90:K90" si="56">SUM(D90,F90)</f>
        <v>1</v>
      </c>
      <c r="K90" s="3">
        <f t="shared" si="56"/>
        <v>0</v>
      </c>
      <c r="L90" s="3">
        <f t="shared" si="49"/>
        <v>1</v>
      </c>
    </row>
    <row r="91" spans="2:16" ht="15.75" customHeight="1">
      <c r="B91" s="2"/>
      <c r="C91" s="2" t="s">
        <v>12</v>
      </c>
      <c r="D91" s="8">
        <v>25.5</v>
      </c>
      <c r="E91" s="8">
        <v>31.5</v>
      </c>
      <c r="F91" s="8">
        <v>6.5</v>
      </c>
      <c r="G91" s="8">
        <v>3</v>
      </c>
      <c r="I91" s="2" t="s">
        <v>12</v>
      </c>
      <c r="J91" s="3">
        <f t="shared" ref="J91:K91" si="57">D91+F91</f>
        <v>32</v>
      </c>
      <c r="K91" s="3">
        <f t="shared" si="57"/>
        <v>34.5</v>
      </c>
      <c r="L91" s="3">
        <f t="shared" si="49"/>
        <v>66.5</v>
      </c>
    </row>
    <row r="92" spans="2:16" ht="15.75" customHeight="1"/>
    <row r="93" spans="2:16" ht="15.75" customHeight="1">
      <c r="B93" s="1"/>
      <c r="C93" s="1"/>
      <c r="D93" s="1" t="s">
        <v>0</v>
      </c>
      <c r="E93" s="1"/>
      <c r="F93" s="1" t="s">
        <v>1</v>
      </c>
      <c r="G93" s="1"/>
    </row>
    <row r="94" spans="2:16" ht="15.75" customHeight="1">
      <c r="B94" s="1" t="s">
        <v>16</v>
      </c>
      <c r="C94" s="1"/>
      <c r="D94" s="1" t="s">
        <v>3</v>
      </c>
      <c r="E94" s="1" t="s">
        <v>4</v>
      </c>
      <c r="F94" s="1" t="s">
        <v>3</v>
      </c>
      <c r="G94" s="1" t="s">
        <v>4</v>
      </c>
    </row>
    <row r="95" spans="2:16" ht="15.75" customHeight="1">
      <c r="B95" s="9" t="s">
        <v>50</v>
      </c>
      <c r="C95" s="2" t="s">
        <v>64</v>
      </c>
      <c r="D95" s="8">
        <v>20.000000000000004</v>
      </c>
      <c r="E95" s="8">
        <v>15.666666666666666</v>
      </c>
      <c r="F95" s="8">
        <v>9.6666666666666661</v>
      </c>
      <c r="G95" s="8">
        <v>11.333333333333332</v>
      </c>
    </row>
    <row r="96" spans="2:16" ht="15.75" customHeight="1">
      <c r="B96" s="2"/>
      <c r="C96" s="2" t="s">
        <v>63</v>
      </c>
      <c r="D96" s="8">
        <v>3.333333333333333</v>
      </c>
      <c r="E96" s="8">
        <v>0.66666666666666674</v>
      </c>
      <c r="F96" s="8">
        <v>1</v>
      </c>
      <c r="G96" s="8">
        <v>0</v>
      </c>
    </row>
    <row r="97" spans="2:7" ht="15.75" customHeight="1">
      <c r="B97" s="2"/>
      <c r="C97" s="2" t="s">
        <v>66</v>
      </c>
      <c r="D97" s="8">
        <v>10</v>
      </c>
      <c r="E97" s="8">
        <v>11.666666666666666</v>
      </c>
      <c r="F97" s="8">
        <v>1</v>
      </c>
      <c r="G97" s="8">
        <v>2</v>
      </c>
    </row>
    <row r="98" spans="2:7" ht="15.75" customHeight="1">
      <c r="B98" s="2"/>
      <c r="C98" s="2" t="s">
        <v>65</v>
      </c>
      <c r="D98" s="8">
        <v>0.66666666666666674</v>
      </c>
      <c r="E98" s="8">
        <v>0</v>
      </c>
      <c r="F98" s="8">
        <v>0</v>
      </c>
      <c r="G98" s="8">
        <v>0</v>
      </c>
    </row>
    <row r="99" spans="2:7" ht="15.75" customHeight="1">
      <c r="B99" s="2"/>
      <c r="C99" s="2" t="s">
        <v>67</v>
      </c>
      <c r="D99" s="8">
        <v>1.3333333333333335</v>
      </c>
      <c r="E99" s="8">
        <v>0.66666666666666674</v>
      </c>
      <c r="F99" s="8">
        <v>0.33333333333333331</v>
      </c>
      <c r="G99" s="8">
        <v>0.33333333333333331</v>
      </c>
    </row>
    <row r="100" spans="2:7" ht="15.75" customHeight="1">
      <c r="B100" s="2"/>
      <c r="C100" s="2" t="s">
        <v>68</v>
      </c>
      <c r="D100" s="8">
        <v>1</v>
      </c>
      <c r="E100" s="8">
        <v>0.33333333333333331</v>
      </c>
      <c r="F100" s="8">
        <v>0</v>
      </c>
      <c r="G100" s="8">
        <v>0</v>
      </c>
    </row>
    <row r="101" spans="2:7" ht="15.75" customHeight="1">
      <c r="B101" s="2"/>
      <c r="C101" s="2" t="s">
        <v>12</v>
      </c>
      <c r="D101" s="8">
        <v>2.333333333333333</v>
      </c>
      <c r="E101" s="8">
        <v>2.6666666666666661</v>
      </c>
      <c r="F101" s="8">
        <v>1</v>
      </c>
      <c r="G101" s="8">
        <v>0.66666666666666652</v>
      </c>
    </row>
    <row r="102" spans="2:7" ht="15.75" customHeight="1"/>
    <row r="103" spans="2:7" ht="15.75" customHeight="1">
      <c r="B103" s="1"/>
      <c r="C103" s="1"/>
      <c r="D103" s="1" t="s">
        <v>0</v>
      </c>
      <c r="E103" s="1"/>
      <c r="F103" s="1" t="s">
        <v>1</v>
      </c>
      <c r="G103" s="1"/>
    </row>
    <row r="104" spans="2:7" ht="15.75" customHeight="1">
      <c r="B104" s="1" t="s">
        <v>16</v>
      </c>
      <c r="C104" s="1"/>
      <c r="D104" s="1" t="s">
        <v>3</v>
      </c>
      <c r="E104" s="1" t="s">
        <v>4</v>
      </c>
      <c r="F104" s="1" t="s">
        <v>3</v>
      </c>
      <c r="G104" s="1" t="s">
        <v>4</v>
      </c>
    </row>
    <row r="105" spans="2:7" ht="15.75" customHeight="1">
      <c r="B105" s="9" t="s">
        <v>51</v>
      </c>
      <c r="C105" s="2" t="s">
        <v>64</v>
      </c>
      <c r="D105" s="8">
        <v>6.5</v>
      </c>
      <c r="E105" s="8">
        <v>11</v>
      </c>
      <c r="F105" s="8">
        <v>12.5</v>
      </c>
      <c r="G105" s="8">
        <v>11.5</v>
      </c>
    </row>
    <row r="106" spans="2:7" ht="15.75" customHeight="1">
      <c r="B106" s="2"/>
      <c r="C106" s="2" t="s">
        <v>63</v>
      </c>
      <c r="D106" s="8">
        <v>10</v>
      </c>
      <c r="E106" s="8">
        <v>4.5</v>
      </c>
      <c r="F106" s="8">
        <v>3</v>
      </c>
      <c r="G106" s="8">
        <v>1.5</v>
      </c>
    </row>
    <row r="107" spans="2:7" ht="15.75" customHeight="1">
      <c r="B107" s="2"/>
      <c r="C107" s="2" t="s">
        <v>66</v>
      </c>
      <c r="D107" s="8">
        <v>6</v>
      </c>
      <c r="E107" s="8">
        <v>5.5</v>
      </c>
      <c r="F107" s="8">
        <v>1</v>
      </c>
      <c r="G107" s="8">
        <v>0.5</v>
      </c>
    </row>
    <row r="108" spans="2:7" ht="15.75" customHeight="1">
      <c r="B108" s="2"/>
      <c r="C108" s="2" t="s">
        <v>65</v>
      </c>
      <c r="D108" s="8">
        <v>5</v>
      </c>
      <c r="E108" s="8">
        <v>2.5</v>
      </c>
      <c r="F108" s="8">
        <v>0.5</v>
      </c>
      <c r="G108" s="8">
        <v>0</v>
      </c>
    </row>
    <row r="109" spans="2:7" ht="15.75" customHeight="1">
      <c r="B109" s="2"/>
      <c r="C109" s="2" t="s">
        <v>67</v>
      </c>
      <c r="D109" s="8">
        <v>2.5</v>
      </c>
      <c r="E109" s="8">
        <v>1</v>
      </c>
      <c r="F109" s="8">
        <v>2</v>
      </c>
      <c r="G109" s="8">
        <v>1</v>
      </c>
    </row>
    <row r="110" spans="2:7" ht="15.75" customHeight="1">
      <c r="B110" s="2"/>
      <c r="C110" s="2" t="s">
        <v>68</v>
      </c>
      <c r="D110" s="8">
        <v>2.5</v>
      </c>
      <c r="E110" s="8">
        <v>0.5</v>
      </c>
      <c r="F110" s="8">
        <v>0</v>
      </c>
      <c r="G110" s="8">
        <v>0</v>
      </c>
    </row>
    <row r="111" spans="2:7" ht="15.75" customHeight="1">
      <c r="B111" s="2"/>
      <c r="C111" s="2" t="s">
        <v>12</v>
      </c>
      <c r="D111" s="8">
        <v>10</v>
      </c>
      <c r="E111" s="8">
        <v>18.5</v>
      </c>
      <c r="F111" s="8">
        <v>3</v>
      </c>
      <c r="G111" s="8">
        <v>4.5</v>
      </c>
    </row>
    <row r="112" spans="2:7" ht="15.75" customHeight="1"/>
    <row r="113" spans="2:16" ht="15.75" customHeight="1">
      <c r="B113" s="1"/>
      <c r="C113" s="1"/>
      <c r="D113" s="1" t="s">
        <v>0</v>
      </c>
      <c r="E113" s="1"/>
      <c r="F113" s="1" t="s">
        <v>1</v>
      </c>
      <c r="G113" s="1"/>
    </row>
    <row r="114" spans="2:16" ht="15.75" customHeight="1">
      <c r="B114" s="1" t="s">
        <v>16</v>
      </c>
      <c r="C114" s="1"/>
      <c r="D114" s="1" t="s">
        <v>3</v>
      </c>
      <c r="E114" s="1" t="s">
        <v>4</v>
      </c>
      <c r="F114" s="1" t="s">
        <v>3</v>
      </c>
      <c r="G114" s="1" t="s">
        <v>4</v>
      </c>
      <c r="I114" s="9" t="s">
        <v>52</v>
      </c>
      <c r="J114" s="1" t="s">
        <v>3</v>
      </c>
      <c r="K114" s="1" t="s">
        <v>4</v>
      </c>
      <c r="L114" s="1" t="s">
        <v>189</v>
      </c>
      <c r="N114" s="9" t="s">
        <v>52</v>
      </c>
      <c r="O114" s="1" t="s">
        <v>195</v>
      </c>
      <c r="P114" s="1" t="s">
        <v>194</v>
      </c>
    </row>
    <row r="115" spans="2:16" ht="15.75" customHeight="1">
      <c r="B115" s="9" t="s">
        <v>52</v>
      </c>
      <c r="C115" s="2" t="s">
        <v>64</v>
      </c>
      <c r="D115" s="8">
        <v>9.5</v>
      </c>
      <c r="E115" s="8">
        <v>6</v>
      </c>
      <c r="F115" s="8">
        <v>5.5</v>
      </c>
      <c r="G115" s="8">
        <v>7.5</v>
      </c>
      <c r="I115" s="2" t="s">
        <v>64</v>
      </c>
      <c r="J115" s="3">
        <f t="shared" ref="J115:K115" si="58">D115+F115+D119+F119</f>
        <v>18</v>
      </c>
      <c r="K115" s="3">
        <f t="shared" si="58"/>
        <v>14.5</v>
      </c>
      <c r="L115" s="3">
        <f t="shared" ref="L115:L121" si="59">SUM(D115:G115)</f>
        <v>28.5</v>
      </c>
      <c r="N115" s="2" t="s">
        <v>165</v>
      </c>
      <c r="O115" s="37">
        <f>J115/(L115+L119)*100</f>
        <v>55.384615384615387</v>
      </c>
      <c r="P115" s="37">
        <f>K115/(L115+L119)*100</f>
        <v>44.61538461538462</v>
      </c>
    </row>
    <row r="116" spans="2:16" ht="15.75" customHeight="1">
      <c r="B116" s="2"/>
      <c r="C116" s="2" t="s">
        <v>63</v>
      </c>
      <c r="D116" s="8">
        <v>5.5</v>
      </c>
      <c r="E116" s="8">
        <v>1.5</v>
      </c>
      <c r="F116" s="8">
        <v>0.5</v>
      </c>
      <c r="G116" s="8">
        <v>-0.5</v>
      </c>
      <c r="I116" s="2" t="s">
        <v>63</v>
      </c>
      <c r="J116" s="3">
        <f t="shared" ref="J116:K116" si="60">D116+F116+D119+F119</f>
        <v>9</v>
      </c>
      <c r="K116" s="3">
        <f t="shared" si="60"/>
        <v>2</v>
      </c>
      <c r="L116" s="3">
        <f t="shared" si="59"/>
        <v>7</v>
      </c>
      <c r="N116" s="2" t="s">
        <v>192</v>
      </c>
      <c r="O116" s="37">
        <f t="shared" ref="O116:O117" si="61">J116/(L116+L119)*100</f>
        <v>81.818181818181827</v>
      </c>
      <c r="P116" s="37">
        <f t="shared" ref="P116:P117" si="62">K116/(L116+L119)*100</f>
        <v>18.181818181818183</v>
      </c>
    </row>
    <row r="117" spans="2:16" ht="15.75" customHeight="1">
      <c r="B117" s="2"/>
      <c r="C117" s="2" t="s">
        <v>66</v>
      </c>
      <c r="D117" s="8">
        <v>5</v>
      </c>
      <c r="E117" s="8">
        <v>7</v>
      </c>
      <c r="F117" s="8">
        <v>0</v>
      </c>
      <c r="G117" s="8">
        <v>2</v>
      </c>
      <c r="I117" s="2" t="s">
        <v>66</v>
      </c>
      <c r="J117" s="3">
        <f t="shared" ref="J117:K117" si="63">D117+F117+D120+F120</f>
        <v>8</v>
      </c>
      <c r="K117" s="3">
        <f t="shared" si="63"/>
        <v>10</v>
      </c>
      <c r="L117" s="3">
        <f t="shared" si="59"/>
        <v>14</v>
      </c>
      <c r="N117" s="2" t="s">
        <v>66</v>
      </c>
      <c r="O117" s="37">
        <f t="shared" si="61"/>
        <v>44.444444444444443</v>
      </c>
      <c r="P117" s="37">
        <f t="shared" si="62"/>
        <v>55.555555555555557</v>
      </c>
    </row>
    <row r="118" spans="2:16" ht="15.75" customHeight="1">
      <c r="B118" s="2"/>
      <c r="C118" s="2" t="s">
        <v>65</v>
      </c>
      <c r="D118" s="8">
        <v>3</v>
      </c>
      <c r="E118" s="8">
        <v>1.5</v>
      </c>
      <c r="F118" s="8">
        <v>0.5</v>
      </c>
      <c r="G118" s="8">
        <v>0.5</v>
      </c>
      <c r="I118" s="2" t="s">
        <v>65</v>
      </c>
      <c r="J118" s="3">
        <f t="shared" ref="J118:K118" si="64">D118+F118+D120+F120</f>
        <v>6.5</v>
      </c>
      <c r="K118" s="3">
        <f t="shared" si="64"/>
        <v>3</v>
      </c>
      <c r="L118" s="3">
        <f t="shared" si="59"/>
        <v>5.5</v>
      </c>
      <c r="N118" s="2" t="s">
        <v>193</v>
      </c>
      <c r="O118" s="37">
        <f>J118/(L118+L120)*100</f>
        <v>68.421052631578945</v>
      </c>
      <c r="P118" s="37">
        <f>K118/(L118+L120)*100</f>
        <v>31.578947368421051</v>
      </c>
    </row>
    <row r="119" spans="2:16" ht="15.75" customHeight="1">
      <c r="B119" s="2"/>
      <c r="C119" s="2" t="s">
        <v>67</v>
      </c>
      <c r="D119" s="8">
        <v>2</v>
      </c>
      <c r="E119" s="8">
        <v>0</v>
      </c>
      <c r="F119" s="8">
        <v>1</v>
      </c>
      <c r="G119" s="8">
        <v>1</v>
      </c>
      <c r="I119" s="2" t="s">
        <v>67</v>
      </c>
      <c r="J119" s="3">
        <f t="shared" ref="J119:K119" si="65">SUM(D119,F119)</f>
        <v>3</v>
      </c>
      <c r="K119" s="3">
        <f t="shared" si="65"/>
        <v>1</v>
      </c>
      <c r="L119" s="3">
        <f t="shared" si="59"/>
        <v>4</v>
      </c>
    </row>
    <row r="120" spans="2:16" ht="15.75" customHeight="1">
      <c r="B120" s="2"/>
      <c r="C120" s="2" t="s">
        <v>68</v>
      </c>
      <c r="D120" s="8">
        <v>1</v>
      </c>
      <c r="E120" s="8">
        <v>0.5</v>
      </c>
      <c r="F120" s="8">
        <v>2</v>
      </c>
      <c r="G120" s="8">
        <v>0.5</v>
      </c>
      <c r="I120" s="2" t="s">
        <v>68</v>
      </c>
      <c r="J120" s="3">
        <f t="shared" ref="J120:K120" si="66">SUM(D120,F120)</f>
        <v>3</v>
      </c>
      <c r="K120" s="3">
        <f t="shared" si="66"/>
        <v>1</v>
      </c>
      <c r="L120" s="3">
        <f t="shared" si="59"/>
        <v>4</v>
      </c>
    </row>
    <row r="121" spans="2:16" ht="15.75" customHeight="1">
      <c r="B121" s="2"/>
      <c r="C121" s="2" t="s">
        <v>12</v>
      </c>
      <c r="D121" s="8">
        <v>14.5</v>
      </c>
      <c r="E121" s="8">
        <v>19.5</v>
      </c>
      <c r="F121" s="8">
        <v>2.5</v>
      </c>
      <c r="G121" s="8">
        <v>1</v>
      </c>
      <c r="I121" s="2" t="s">
        <v>12</v>
      </c>
      <c r="J121" s="3">
        <f t="shared" ref="J121:K121" si="67">D121+F121</f>
        <v>17</v>
      </c>
      <c r="K121" s="3">
        <f t="shared" si="67"/>
        <v>20.5</v>
      </c>
      <c r="L121" s="3">
        <f t="shared" si="59"/>
        <v>37.5</v>
      </c>
    </row>
    <row r="122" spans="2:16" ht="15.75" customHeight="1"/>
    <row r="123" spans="2:16" ht="15.75" customHeight="1">
      <c r="B123" s="1"/>
      <c r="C123" s="1"/>
      <c r="D123" s="1" t="s">
        <v>0</v>
      </c>
      <c r="E123" s="1"/>
      <c r="F123" s="1" t="s">
        <v>1</v>
      </c>
      <c r="G123" s="1"/>
    </row>
    <row r="124" spans="2:16" ht="15.75" customHeight="1">
      <c r="B124" s="1" t="s">
        <v>13</v>
      </c>
      <c r="C124" s="1"/>
      <c r="D124" s="1" t="s">
        <v>3</v>
      </c>
      <c r="E124" s="1" t="s">
        <v>4</v>
      </c>
      <c r="F124" s="1" t="s">
        <v>3</v>
      </c>
      <c r="G124" s="1" t="s">
        <v>4</v>
      </c>
      <c r="I124" s="7" t="s">
        <v>198</v>
      </c>
      <c r="J124" s="1" t="s">
        <v>3</v>
      </c>
      <c r="K124" s="1" t="s">
        <v>4</v>
      </c>
      <c r="L124" s="1" t="s">
        <v>189</v>
      </c>
      <c r="N124" s="7" t="s">
        <v>198</v>
      </c>
      <c r="O124" s="1" t="s">
        <v>195</v>
      </c>
      <c r="P124" s="1" t="s">
        <v>194</v>
      </c>
    </row>
    <row r="125" spans="2:16" ht="15.75" customHeight="1">
      <c r="B125" s="7" t="s">
        <v>14</v>
      </c>
      <c r="C125" s="2" t="s">
        <v>64</v>
      </c>
      <c r="D125" s="8">
        <v>21</v>
      </c>
      <c r="E125" s="21">
        <v>43</v>
      </c>
      <c r="F125" s="8">
        <v>4</v>
      </c>
      <c r="G125" s="8">
        <v>0</v>
      </c>
      <c r="I125" s="2" t="s">
        <v>64</v>
      </c>
      <c r="J125" s="3">
        <f>E125+G125+E129+G129</f>
        <v>45</v>
      </c>
      <c r="K125" s="3">
        <f>D125+F125+D129+F129</f>
        <v>33</v>
      </c>
      <c r="L125" s="3">
        <f t="shared" ref="L125:L131" si="68">SUM(D125:G125)</f>
        <v>68</v>
      </c>
      <c r="N125" s="2" t="s">
        <v>165</v>
      </c>
      <c r="O125" s="37">
        <f>J125/(L125+L129)*100</f>
        <v>57.692307692307686</v>
      </c>
      <c r="P125" s="37">
        <f>K125/(L125+L129)*100</f>
        <v>42.307692307692307</v>
      </c>
    </row>
    <row r="126" spans="2:16" ht="15.75" customHeight="1">
      <c r="B126" s="2"/>
      <c r="C126" s="2" t="s">
        <v>70</v>
      </c>
      <c r="D126" s="21">
        <v>11</v>
      </c>
      <c r="E126" s="8">
        <v>0</v>
      </c>
      <c r="F126" s="8">
        <v>0</v>
      </c>
      <c r="G126" s="8">
        <v>0</v>
      </c>
      <c r="I126" s="2" t="s">
        <v>63</v>
      </c>
      <c r="J126" s="3">
        <f t="shared" ref="J126:K126" si="69">D126+F126+D129+F129</f>
        <v>19</v>
      </c>
      <c r="K126" s="3">
        <f t="shared" si="69"/>
        <v>2</v>
      </c>
      <c r="L126" s="3">
        <f t="shared" si="68"/>
        <v>11</v>
      </c>
      <c r="N126" s="2" t="s">
        <v>192</v>
      </c>
      <c r="O126" s="37">
        <f t="shared" ref="O126:O127" si="70">J126/(L126+L129)*100</f>
        <v>90.476190476190482</v>
      </c>
      <c r="P126" s="37">
        <f t="shared" ref="P126:P127" si="71">K126/(L126+L129)*100</f>
        <v>9.5238095238095237</v>
      </c>
    </row>
    <row r="127" spans="2:16" ht="15.75" customHeight="1">
      <c r="B127" s="2"/>
      <c r="C127" s="2" t="s">
        <v>66</v>
      </c>
      <c r="D127" s="8">
        <v>3</v>
      </c>
      <c r="E127" s="8">
        <v>8</v>
      </c>
      <c r="F127" s="8">
        <v>0</v>
      </c>
      <c r="G127" s="8">
        <v>0</v>
      </c>
      <c r="I127" s="2" t="s">
        <v>66</v>
      </c>
      <c r="J127" s="3">
        <f>E127+G127+E130+G130</f>
        <v>9</v>
      </c>
      <c r="K127" s="3">
        <f>D127+F127+D130+F130</f>
        <v>4</v>
      </c>
      <c r="L127" s="3">
        <f t="shared" si="68"/>
        <v>11</v>
      </c>
      <c r="N127" s="2" t="s">
        <v>66</v>
      </c>
      <c r="O127" s="37">
        <f t="shared" si="70"/>
        <v>69.230769230769226</v>
      </c>
      <c r="P127" s="37">
        <f t="shared" si="71"/>
        <v>30.76923076923077</v>
      </c>
    </row>
    <row r="128" spans="2:16" ht="15.75" customHeight="1">
      <c r="B128" s="2"/>
      <c r="C128" s="2" t="s">
        <v>71</v>
      </c>
      <c r="D128" s="8">
        <v>9</v>
      </c>
      <c r="E128" s="8">
        <v>1</v>
      </c>
      <c r="F128" s="8">
        <v>0</v>
      </c>
      <c r="G128" s="8">
        <v>0</v>
      </c>
      <c r="I128" s="2" t="s">
        <v>65</v>
      </c>
      <c r="J128" s="3">
        <f t="shared" ref="J128:K128" si="72">D128+F128+D130+F130</f>
        <v>10</v>
      </c>
      <c r="K128" s="3">
        <f t="shared" si="72"/>
        <v>2</v>
      </c>
      <c r="L128" s="3">
        <f t="shared" si="68"/>
        <v>10</v>
      </c>
      <c r="N128" s="2" t="s">
        <v>193</v>
      </c>
      <c r="O128" s="37">
        <f>J128/(L128+L130)*100</f>
        <v>83.333333333333343</v>
      </c>
      <c r="P128" s="37">
        <f>K128/(L128+L130)*100</f>
        <v>16.666666666666664</v>
      </c>
    </row>
    <row r="129" spans="2:16" ht="15.75" customHeight="1">
      <c r="B129" s="2"/>
      <c r="C129" s="2" t="s">
        <v>72</v>
      </c>
      <c r="D129" s="8">
        <v>8</v>
      </c>
      <c r="E129" s="8">
        <v>2</v>
      </c>
      <c r="F129" s="8">
        <v>0</v>
      </c>
      <c r="G129" s="8">
        <v>0</v>
      </c>
      <c r="I129" s="2" t="s">
        <v>67</v>
      </c>
      <c r="J129" s="3">
        <f t="shared" ref="J129:J130" si="73">SUM(E129,G129)</f>
        <v>2</v>
      </c>
      <c r="K129" s="3">
        <f t="shared" ref="K129:K130" si="74">SUM(D129,F129)</f>
        <v>8</v>
      </c>
      <c r="L129" s="3">
        <f t="shared" si="68"/>
        <v>10</v>
      </c>
    </row>
    <row r="130" spans="2:16" ht="15.75" customHeight="1">
      <c r="B130" s="2"/>
      <c r="C130" s="2" t="s">
        <v>73</v>
      </c>
      <c r="D130" s="8">
        <v>1</v>
      </c>
      <c r="E130" s="8">
        <v>1</v>
      </c>
      <c r="F130" s="8">
        <v>0</v>
      </c>
      <c r="G130" s="8">
        <v>0</v>
      </c>
      <c r="I130" s="2" t="s">
        <v>68</v>
      </c>
      <c r="J130" s="3">
        <f t="shared" si="73"/>
        <v>1</v>
      </c>
      <c r="K130" s="3">
        <f t="shared" si="74"/>
        <v>1</v>
      </c>
      <c r="L130" s="3">
        <f t="shared" si="68"/>
        <v>2</v>
      </c>
    </row>
    <row r="131" spans="2:16" ht="15.75" customHeight="1">
      <c r="B131" s="2"/>
      <c r="C131" s="2" t="s">
        <v>12</v>
      </c>
      <c r="D131" s="8">
        <v>9</v>
      </c>
      <c r="E131" s="8">
        <v>4</v>
      </c>
      <c r="F131" s="8">
        <v>1</v>
      </c>
      <c r="G131" s="8">
        <v>0</v>
      </c>
      <c r="I131" s="2" t="s">
        <v>12</v>
      </c>
      <c r="J131" s="3">
        <f t="shared" ref="J131:K131" si="75">D131+F131</f>
        <v>10</v>
      </c>
      <c r="K131" s="3">
        <f t="shared" si="75"/>
        <v>4</v>
      </c>
      <c r="L131" s="3">
        <f t="shared" si="68"/>
        <v>14</v>
      </c>
    </row>
    <row r="132" spans="2:16" ht="15.75" customHeight="1"/>
    <row r="133" spans="2:16" ht="15.75" customHeight="1">
      <c r="B133" s="1"/>
      <c r="C133" s="1"/>
      <c r="D133" s="1" t="s">
        <v>0</v>
      </c>
      <c r="E133" s="1"/>
      <c r="F133" s="1" t="s">
        <v>1</v>
      </c>
      <c r="G133" s="1"/>
    </row>
    <row r="134" spans="2:16" ht="15.75" customHeight="1">
      <c r="B134" s="1" t="s">
        <v>13</v>
      </c>
      <c r="C134" s="1"/>
      <c r="D134" s="1" t="s">
        <v>3</v>
      </c>
      <c r="E134" s="1" t="s">
        <v>4</v>
      </c>
      <c r="F134" s="1" t="s">
        <v>3</v>
      </c>
      <c r="G134" s="1" t="s">
        <v>4</v>
      </c>
      <c r="I134" s="7" t="s">
        <v>199</v>
      </c>
      <c r="J134" s="1" t="s">
        <v>3</v>
      </c>
      <c r="K134" s="1" t="s">
        <v>4</v>
      </c>
      <c r="L134" s="1" t="s">
        <v>189</v>
      </c>
      <c r="N134" s="7" t="s">
        <v>199</v>
      </c>
      <c r="O134" s="1" t="s">
        <v>195</v>
      </c>
      <c r="P134" s="1" t="s">
        <v>194</v>
      </c>
    </row>
    <row r="135" spans="2:16" ht="15.75" customHeight="1">
      <c r="B135" s="7" t="s">
        <v>29</v>
      </c>
      <c r="C135" s="2" t="s">
        <v>64</v>
      </c>
      <c r="D135" s="8">
        <v>10.5</v>
      </c>
      <c r="E135" s="21">
        <v>14</v>
      </c>
      <c r="F135" s="8">
        <v>4</v>
      </c>
      <c r="G135" s="8">
        <v>3</v>
      </c>
      <c r="I135" s="2" t="s">
        <v>64</v>
      </c>
      <c r="J135" s="3">
        <f>E135+G135+E139+G139</f>
        <v>17.5</v>
      </c>
      <c r="K135" s="3">
        <f>D135+F135+D139+F139</f>
        <v>15</v>
      </c>
      <c r="L135" s="3">
        <f t="shared" ref="L135:L141" si="76">SUM(D135:G135)</f>
        <v>31.5</v>
      </c>
      <c r="N135" s="2" t="s">
        <v>165</v>
      </c>
      <c r="O135" s="37">
        <f>J135/(L135+L139)*100</f>
        <v>53.846153846153847</v>
      </c>
      <c r="P135" s="37">
        <f>K135/(L135+L139)*100</f>
        <v>46.153846153846153</v>
      </c>
    </row>
    <row r="136" spans="2:16" ht="15.75" customHeight="1">
      <c r="B136" s="2"/>
      <c r="C136" s="2" t="s">
        <v>70</v>
      </c>
      <c r="D136" s="21">
        <v>2.5</v>
      </c>
      <c r="E136" s="8">
        <v>2</v>
      </c>
      <c r="F136" s="8">
        <v>0.5</v>
      </c>
      <c r="G136" s="8">
        <v>0</v>
      </c>
      <c r="I136" s="2" t="s">
        <v>63</v>
      </c>
      <c r="J136" s="3">
        <f t="shared" ref="J136:K136" si="77">D136+F136+D139+F139</f>
        <v>3.5</v>
      </c>
      <c r="K136" s="3">
        <f t="shared" si="77"/>
        <v>2.5</v>
      </c>
      <c r="L136" s="3">
        <f t="shared" si="76"/>
        <v>5</v>
      </c>
      <c r="N136" s="2" t="s">
        <v>192</v>
      </c>
      <c r="O136" s="37">
        <f t="shared" ref="O136:O137" si="78">J136/(L136+L139)*100</f>
        <v>58.333333333333336</v>
      </c>
      <c r="P136" s="37">
        <f t="shared" ref="P136:P137" si="79">K136/(L136+L139)*100</f>
        <v>41.666666666666671</v>
      </c>
    </row>
    <row r="137" spans="2:16" ht="15.75" customHeight="1">
      <c r="B137" s="2"/>
      <c r="C137" s="2" t="s">
        <v>66</v>
      </c>
      <c r="D137" s="8">
        <v>6</v>
      </c>
      <c r="E137" s="8">
        <v>8</v>
      </c>
      <c r="F137" s="8">
        <v>0.5</v>
      </c>
      <c r="G137" s="8">
        <v>1</v>
      </c>
      <c r="I137" s="2" t="s">
        <v>66</v>
      </c>
      <c r="J137" s="3">
        <f>E137+G137+E140+G140</f>
        <v>9</v>
      </c>
      <c r="K137" s="3">
        <f>D137+F137+D140+F140</f>
        <v>7.5</v>
      </c>
      <c r="L137" s="3">
        <f t="shared" si="76"/>
        <v>15.5</v>
      </c>
      <c r="N137" s="2" t="s">
        <v>66</v>
      </c>
      <c r="O137" s="37">
        <f t="shared" si="78"/>
        <v>54.54545454545454</v>
      </c>
      <c r="P137" s="37">
        <f t="shared" si="79"/>
        <v>45.454545454545453</v>
      </c>
    </row>
    <row r="138" spans="2:16" ht="15.75" customHeight="1">
      <c r="B138" s="2"/>
      <c r="C138" s="2" t="s">
        <v>71</v>
      </c>
      <c r="D138" s="8">
        <v>2.5</v>
      </c>
      <c r="E138" s="8">
        <v>0.5</v>
      </c>
      <c r="F138" s="8">
        <v>0</v>
      </c>
      <c r="G138" s="8">
        <v>0</v>
      </c>
      <c r="I138" s="2" t="s">
        <v>65</v>
      </c>
      <c r="J138" s="3">
        <f t="shared" ref="J138:K138" si="80">D138+F138+D140+F140</f>
        <v>3.5</v>
      </c>
      <c r="K138" s="3">
        <f t="shared" si="80"/>
        <v>0.5</v>
      </c>
      <c r="L138" s="3">
        <f t="shared" si="76"/>
        <v>3</v>
      </c>
      <c r="N138" s="2" t="s">
        <v>193</v>
      </c>
      <c r="O138" s="37">
        <f>J138/(L138+L140)*100</f>
        <v>87.5</v>
      </c>
      <c r="P138" s="37">
        <f>K138/(L138+L140)*100</f>
        <v>12.5</v>
      </c>
    </row>
    <row r="139" spans="2:16" ht="15.75" customHeight="1">
      <c r="B139" s="2"/>
      <c r="C139" s="2" t="s">
        <v>72</v>
      </c>
      <c r="D139" s="8">
        <v>0.5</v>
      </c>
      <c r="E139" s="8">
        <v>0.5</v>
      </c>
      <c r="F139" s="8">
        <v>0</v>
      </c>
      <c r="G139" s="8">
        <v>0</v>
      </c>
      <c r="I139" s="2" t="s">
        <v>67</v>
      </c>
      <c r="J139" s="3">
        <f t="shared" ref="J139:J140" si="81">SUM(E139,G139)</f>
        <v>0.5</v>
      </c>
      <c r="K139" s="3">
        <f t="shared" ref="K139:K140" si="82">SUM(D139,F139)</f>
        <v>0.5</v>
      </c>
      <c r="L139" s="3">
        <f t="shared" si="76"/>
        <v>1</v>
      </c>
    </row>
    <row r="140" spans="2:16" ht="15.75" customHeight="1">
      <c r="B140" s="2"/>
      <c r="C140" s="2" t="s">
        <v>73</v>
      </c>
      <c r="D140" s="8">
        <v>0.5</v>
      </c>
      <c r="E140" s="8">
        <v>0</v>
      </c>
      <c r="F140" s="8">
        <v>0.5</v>
      </c>
      <c r="G140" s="8">
        <v>0</v>
      </c>
      <c r="I140" s="2" t="s">
        <v>68</v>
      </c>
      <c r="J140" s="3">
        <f t="shared" si="81"/>
        <v>0</v>
      </c>
      <c r="K140" s="3">
        <f t="shared" si="82"/>
        <v>1</v>
      </c>
      <c r="L140" s="3">
        <f t="shared" si="76"/>
        <v>1</v>
      </c>
    </row>
    <row r="141" spans="2:16" ht="15.75" customHeight="1">
      <c r="B141" s="2"/>
      <c r="C141" s="2" t="s">
        <v>12</v>
      </c>
      <c r="D141" s="8">
        <v>9</v>
      </c>
      <c r="E141" s="8">
        <v>13.5</v>
      </c>
      <c r="F141" s="8">
        <v>1</v>
      </c>
      <c r="G141" s="8">
        <v>1.5</v>
      </c>
      <c r="I141" s="2" t="s">
        <v>12</v>
      </c>
      <c r="J141" s="3">
        <f t="shared" ref="J141:K141" si="83">D141+F141</f>
        <v>10</v>
      </c>
      <c r="K141" s="3">
        <f t="shared" si="83"/>
        <v>15</v>
      </c>
      <c r="L141" s="3">
        <f t="shared" si="76"/>
        <v>25</v>
      </c>
    </row>
    <row r="142" spans="2:16" ht="15.75" customHeight="1"/>
    <row r="143" spans="2:16" ht="15.75" customHeight="1">
      <c r="B143" s="1"/>
      <c r="C143" s="1"/>
      <c r="D143" s="1" t="s">
        <v>0</v>
      </c>
      <c r="E143" s="1"/>
      <c r="F143" s="1" t="s">
        <v>1</v>
      </c>
      <c r="G143" s="1"/>
    </row>
    <row r="144" spans="2:16" ht="15.75" customHeight="1">
      <c r="B144" s="1" t="s">
        <v>13</v>
      </c>
      <c r="C144" s="1"/>
      <c r="D144" s="1" t="s">
        <v>3</v>
      </c>
      <c r="E144" s="1" t="s">
        <v>4</v>
      </c>
      <c r="F144" s="1" t="s">
        <v>3</v>
      </c>
      <c r="G144" s="1" t="s">
        <v>4</v>
      </c>
    </row>
    <row r="145" spans="2:16" ht="15.75" customHeight="1">
      <c r="B145" s="9" t="s">
        <v>38</v>
      </c>
      <c r="C145" s="2" t="s">
        <v>64</v>
      </c>
      <c r="D145" s="8">
        <v>7</v>
      </c>
      <c r="E145" s="8">
        <v>7</v>
      </c>
      <c r="F145" s="8">
        <v>2.5</v>
      </c>
      <c r="G145" s="8">
        <v>4</v>
      </c>
    </row>
    <row r="146" spans="2:16" ht="15.75" customHeight="1">
      <c r="B146" s="2"/>
      <c r="C146" s="2" t="s">
        <v>70</v>
      </c>
      <c r="D146" s="8">
        <v>12</v>
      </c>
      <c r="E146" s="8">
        <v>4</v>
      </c>
      <c r="F146" s="8">
        <v>9.5</v>
      </c>
      <c r="G146" s="8">
        <v>1.5</v>
      </c>
    </row>
    <row r="147" spans="2:16" ht="15.75" customHeight="1">
      <c r="B147" s="2"/>
      <c r="C147" s="2" t="s">
        <v>66</v>
      </c>
      <c r="D147" s="8">
        <v>3.5</v>
      </c>
      <c r="E147" s="8">
        <v>2.5</v>
      </c>
      <c r="F147" s="8">
        <v>0</v>
      </c>
      <c r="G147" s="8">
        <v>0.5</v>
      </c>
    </row>
    <row r="148" spans="2:16" ht="15.75" customHeight="1">
      <c r="B148" s="2"/>
      <c r="C148" s="2" t="s">
        <v>71</v>
      </c>
      <c r="D148" s="8">
        <v>4</v>
      </c>
      <c r="E148" s="8">
        <v>3</v>
      </c>
      <c r="F148" s="8">
        <v>0.5</v>
      </c>
      <c r="G148" s="8">
        <v>0.5</v>
      </c>
    </row>
    <row r="149" spans="2:16" ht="15.75" customHeight="1">
      <c r="B149" s="2"/>
      <c r="C149" s="2" t="s">
        <v>72</v>
      </c>
      <c r="D149" s="8">
        <v>1.5</v>
      </c>
      <c r="E149" s="8">
        <v>0</v>
      </c>
      <c r="F149" s="8">
        <v>0.5</v>
      </c>
      <c r="G149" s="8">
        <v>1.5</v>
      </c>
    </row>
    <row r="150" spans="2:16" ht="15.75" customHeight="1">
      <c r="B150" s="2"/>
      <c r="C150" s="2" t="s">
        <v>73</v>
      </c>
      <c r="D150" s="8">
        <v>0.5</v>
      </c>
      <c r="E150" s="8">
        <v>0</v>
      </c>
      <c r="F150" s="8">
        <v>0</v>
      </c>
      <c r="G150" s="8">
        <v>0</v>
      </c>
    </row>
    <row r="151" spans="2:16" ht="15.75" customHeight="1">
      <c r="B151" s="2"/>
      <c r="C151" s="2" t="s">
        <v>12</v>
      </c>
      <c r="D151" s="8">
        <v>15</v>
      </c>
      <c r="E151" s="8">
        <v>20.5</v>
      </c>
      <c r="F151" s="8">
        <v>4</v>
      </c>
      <c r="G151" s="8">
        <v>4</v>
      </c>
    </row>
    <row r="152" spans="2:16" ht="15.75" customHeight="1"/>
    <row r="153" spans="2:16" ht="15.75" customHeight="1">
      <c r="B153" s="1"/>
      <c r="C153" s="1"/>
      <c r="D153" s="1" t="s">
        <v>0</v>
      </c>
      <c r="E153" s="1"/>
      <c r="F153" s="1" t="s">
        <v>1</v>
      </c>
      <c r="G153" s="1"/>
    </row>
    <row r="154" spans="2:16" ht="15.75" customHeight="1">
      <c r="B154" s="1" t="s">
        <v>13</v>
      </c>
      <c r="C154" s="1"/>
      <c r="D154" s="1" t="s">
        <v>3</v>
      </c>
      <c r="E154" s="1" t="s">
        <v>4</v>
      </c>
      <c r="F154" s="1" t="s">
        <v>3</v>
      </c>
      <c r="G154" s="1" t="s">
        <v>4</v>
      </c>
      <c r="I154" s="9" t="s">
        <v>39</v>
      </c>
      <c r="J154" s="1" t="s">
        <v>3</v>
      </c>
      <c r="K154" s="1" t="s">
        <v>4</v>
      </c>
      <c r="L154" s="1" t="s">
        <v>189</v>
      </c>
      <c r="N154" s="9" t="s">
        <v>39</v>
      </c>
      <c r="O154" s="1" t="s">
        <v>195</v>
      </c>
      <c r="P154" s="1" t="s">
        <v>194</v>
      </c>
    </row>
    <row r="155" spans="2:16" ht="15.75" customHeight="1">
      <c r="B155" s="9" t="s">
        <v>39</v>
      </c>
      <c r="C155" s="2" t="s">
        <v>64</v>
      </c>
      <c r="D155" s="8">
        <v>22.333333333333336</v>
      </c>
      <c r="E155" s="8">
        <v>12.333333333333334</v>
      </c>
      <c r="F155" s="8">
        <v>15.333333333333332</v>
      </c>
      <c r="G155" s="8">
        <v>7.3333333333333339</v>
      </c>
      <c r="I155" s="2" t="s">
        <v>64</v>
      </c>
      <c r="J155" s="3">
        <f t="shared" ref="J155:K155" si="84">D155+F155+D159+F159</f>
        <v>43.333333333333336</v>
      </c>
      <c r="K155" s="3">
        <f t="shared" si="84"/>
        <v>20.333333333333336</v>
      </c>
      <c r="L155" s="3">
        <f t="shared" ref="L155:L161" si="85">SUM(D155:G155)</f>
        <v>57.333333333333336</v>
      </c>
      <c r="N155" s="2" t="s">
        <v>165</v>
      </c>
      <c r="O155" s="37">
        <f>J155/(L155+L159)*100</f>
        <v>68.062827225130889</v>
      </c>
      <c r="P155" s="37">
        <f>K155/(L155+L159)*100</f>
        <v>31.937172774869111</v>
      </c>
    </row>
    <row r="156" spans="2:16" ht="15.75" customHeight="1">
      <c r="B156" s="2"/>
      <c r="C156" s="2" t="s">
        <v>70</v>
      </c>
      <c r="D156" s="8">
        <v>8</v>
      </c>
      <c r="E156" s="8">
        <v>0.33333333333333348</v>
      </c>
      <c r="F156" s="8">
        <v>4.6666666666666679</v>
      </c>
      <c r="G156" s="8">
        <v>0</v>
      </c>
      <c r="I156" s="2" t="s">
        <v>63</v>
      </c>
      <c r="J156" s="3">
        <f t="shared" ref="J156:K156" si="86">D156+F156+D159+F159</f>
        <v>18.333333333333336</v>
      </c>
      <c r="K156" s="3">
        <f t="shared" si="86"/>
        <v>1</v>
      </c>
      <c r="L156" s="3">
        <f t="shared" si="85"/>
        <v>13.000000000000002</v>
      </c>
      <c r="N156" s="2" t="s">
        <v>192</v>
      </c>
      <c r="O156" s="37">
        <f t="shared" ref="O156:O157" si="87">J156/(L156+L159)*100</f>
        <v>94.827586206896555</v>
      </c>
      <c r="P156" s="37">
        <f t="shared" ref="P156:P157" si="88">K156/(L156+L159)*100</f>
        <v>5.1724137931034475</v>
      </c>
    </row>
    <row r="157" spans="2:16" ht="15.75" customHeight="1">
      <c r="B157" s="2"/>
      <c r="C157" s="2" t="s">
        <v>66</v>
      </c>
      <c r="D157" s="8">
        <v>2.333333333333333</v>
      </c>
      <c r="E157" s="8">
        <v>2</v>
      </c>
      <c r="F157" s="8">
        <v>0.66666666666666663</v>
      </c>
      <c r="G157" s="8">
        <v>0.33333333333333331</v>
      </c>
      <c r="I157" s="2" t="s">
        <v>66</v>
      </c>
      <c r="J157" s="3">
        <f t="shared" ref="J157:K157" si="89">D157+F157+D160+F160</f>
        <v>6.666666666666667</v>
      </c>
      <c r="K157" s="3">
        <f t="shared" si="89"/>
        <v>2.3333333333333335</v>
      </c>
      <c r="L157" s="3">
        <f t="shared" si="85"/>
        <v>5.333333333333333</v>
      </c>
      <c r="N157" s="2" t="s">
        <v>66</v>
      </c>
      <c r="O157" s="37">
        <f t="shared" si="87"/>
        <v>74.074074074074076</v>
      </c>
      <c r="P157" s="37">
        <f t="shared" si="88"/>
        <v>25.925925925925931</v>
      </c>
    </row>
    <row r="158" spans="2:16" ht="15.75" customHeight="1">
      <c r="B158" s="2"/>
      <c r="C158" s="2" t="s">
        <v>71</v>
      </c>
      <c r="D158" s="8">
        <v>1.666666666666667</v>
      </c>
      <c r="E158" s="8">
        <v>2</v>
      </c>
      <c r="F158" s="8">
        <v>0.66666666666666663</v>
      </c>
      <c r="G158" s="8">
        <v>0</v>
      </c>
      <c r="I158" s="2" t="s">
        <v>65</v>
      </c>
      <c r="J158" s="3">
        <f t="shared" ref="J158:K158" si="90">D158+F158+D160+F160</f>
        <v>6.0000000000000009</v>
      </c>
      <c r="K158" s="3">
        <f t="shared" si="90"/>
        <v>2</v>
      </c>
      <c r="L158" s="3">
        <f t="shared" si="85"/>
        <v>4.3333333333333339</v>
      </c>
      <c r="N158" s="2" t="s">
        <v>193</v>
      </c>
      <c r="O158" s="37">
        <f>J158/(L158+L160)*100</f>
        <v>75.000000000000014</v>
      </c>
      <c r="P158" s="37">
        <f>K158/(L158+L160)*100</f>
        <v>25</v>
      </c>
    </row>
    <row r="159" spans="2:16" ht="15.75" customHeight="1">
      <c r="B159" s="2"/>
      <c r="C159" s="2" t="s">
        <v>72</v>
      </c>
      <c r="D159" s="8">
        <v>4</v>
      </c>
      <c r="E159" s="8">
        <v>0.66666666666666663</v>
      </c>
      <c r="F159" s="8">
        <v>1.666666666666667</v>
      </c>
      <c r="G159" s="8">
        <v>0</v>
      </c>
      <c r="I159" s="2" t="s">
        <v>67</v>
      </c>
      <c r="J159" s="3">
        <f t="shared" ref="J159:K159" si="91">SUM(D159,F159)</f>
        <v>5.666666666666667</v>
      </c>
      <c r="K159" s="3">
        <f t="shared" si="91"/>
        <v>0.66666666666666663</v>
      </c>
      <c r="L159" s="3">
        <f t="shared" si="85"/>
        <v>6.3333333333333339</v>
      </c>
    </row>
    <row r="160" spans="2:16" ht="15.75" customHeight="1">
      <c r="B160" s="2"/>
      <c r="C160" s="2" t="s">
        <v>73</v>
      </c>
      <c r="D160" s="8">
        <v>3</v>
      </c>
      <c r="E160" s="8">
        <v>0</v>
      </c>
      <c r="F160" s="8">
        <v>0.66666666666666663</v>
      </c>
      <c r="G160" s="8">
        <v>0</v>
      </c>
      <c r="I160" s="2" t="s">
        <v>68</v>
      </c>
      <c r="J160" s="3">
        <f t="shared" ref="J160:K160" si="92">SUM(D160,F160)</f>
        <v>3.6666666666666665</v>
      </c>
      <c r="K160" s="3">
        <f t="shared" si="92"/>
        <v>0</v>
      </c>
      <c r="L160" s="3">
        <f t="shared" si="85"/>
        <v>3.6666666666666665</v>
      </c>
    </row>
    <row r="161" spans="2:16" ht="15.75" customHeight="1">
      <c r="B161" s="2"/>
      <c r="C161" s="2" t="s">
        <v>12</v>
      </c>
      <c r="D161" s="8">
        <v>12</v>
      </c>
      <c r="E161" s="8">
        <v>14.333333333333332</v>
      </c>
      <c r="F161" s="8">
        <v>1.3333333333333335</v>
      </c>
      <c r="G161" s="8">
        <v>2.333333333333333</v>
      </c>
      <c r="I161" s="2" t="s">
        <v>12</v>
      </c>
      <c r="J161" s="3">
        <f t="shared" ref="J161:K161" si="93">D161+F161</f>
        <v>13.333333333333334</v>
      </c>
      <c r="K161" s="3">
        <f t="shared" si="93"/>
        <v>16.666666666666664</v>
      </c>
      <c r="L161" s="3">
        <f t="shared" si="85"/>
        <v>29.999999999999996</v>
      </c>
    </row>
    <row r="162" spans="2:16" ht="15.75" customHeight="1"/>
    <row r="163" spans="2:16" ht="15.75" customHeight="1">
      <c r="B163" s="1"/>
      <c r="C163" s="1"/>
      <c r="D163" s="1" t="s">
        <v>0</v>
      </c>
      <c r="E163" s="1"/>
      <c r="F163" s="1" t="s">
        <v>1</v>
      </c>
      <c r="G163" s="1"/>
    </row>
    <row r="164" spans="2:16" ht="15.75" customHeight="1">
      <c r="B164" s="1" t="s">
        <v>13</v>
      </c>
      <c r="C164" s="1"/>
      <c r="D164" s="1" t="s">
        <v>3</v>
      </c>
      <c r="E164" s="1" t="s">
        <v>4</v>
      </c>
      <c r="F164" s="1" t="s">
        <v>3</v>
      </c>
      <c r="G164" s="1" t="s">
        <v>4</v>
      </c>
      <c r="I164" s="9" t="s">
        <v>40</v>
      </c>
      <c r="J164" s="1" t="s">
        <v>3</v>
      </c>
      <c r="K164" s="1" t="s">
        <v>4</v>
      </c>
      <c r="L164" s="1" t="s">
        <v>189</v>
      </c>
      <c r="N164" s="9" t="s">
        <v>40</v>
      </c>
      <c r="O164" s="1" t="s">
        <v>195</v>
      </c>
      <c r="P164" s="1" t="s">
        <v>194</v>
      </c>
    </row>
    <row r="165" spans="2:16" ht="15.75" customHeight="1">
      <c r="B165" s="9" t="s">
        <v>40</v>
      </c>
      <c r="C165" s="2" t="s">
        <v>64</v>
      </c>
      <c r="D165" s="8">
        <v>26</v>
      </c>
      <c r="E165" s="8">
        <v>15.333333333333332</v>
      </c>
      <c r="F165" s="8">
        <v>9.3333333333333339</v>
      </c>
      <c r="G165" s="8">
        <v>5.333333333333333</v>
      </c>
      <c r="I165" s="2" t="s">
        <v>64</v>
      </c>
      <c r="J165" s="3">
        <f t="shared" ref="J165:K165" si="94">D165+F165+D169+F169</f>
        <v>44</v>
      </c>
      <c r="K165" s="3">
        <f t="shared" si="94"/>
        <v>22.666666666666664</v>
      </c>
      <c r="L165" s="3">
        <f t="shared" ref="L165:L171" si="95">SUM(D165:G165)</f>
        <v>56</v>
      </c>
      <c r="N165" s="2" t="s">
        <v>165</v>
      </c>
      <c r="O165" s="37">
        <f>J165/(L165+L169)*100</f>
        <v>65.999999999999986</v>
      </c>
      <c r="P165" s="37">
        <f>K165/(L165+L169)*100</f>
        <v>33.999999999999993</v>
      </c>
    </row>
    <row r="166" spans="2:16" ht="15.75" customHeight="1">
      <c r="B166" s="2"/>
      <c r="C166" s="2" t="s">
        <v>70</v>
      </c>
      <c r="D166" s="8">
        <v>5.9999999999999991</v>
      </c>
      <c r="E166" s="8">
        <v>1.6666666666666661</v>
      </c>
      <c r="F166" s="8">
        <v>1.6666666666666665</v>
      </c>
      <c r="G166" s="8">
        <v>0.33333333333333337</v>
      </c>
      <c r="I166" s="2" t="s">
        <v>63</v>
      </c>
      <c r="J166" s="3">
        <f t="shared" ref="J166:K166" si="96">D166+F166+D169+F169</f>
        <v>16.333333333333332</v>
      </c>
      <c r="K166" s="3">
        <f t="shared" si="96"/>
        <v>4</v>
      </c>
      <c r="L166" s="3">
        <f t="shared" si="95"/>
        <v>9.6666666666666661</v>
      </c>
      <c r="N166" s="2" t="s">
        <v>192</v>
      </c>
      <c r="O166" s="37">
        <f t="shared" ref="O166:O167" si="97">J166/(L166+L169)*100</f>
        <v>80.327868852459005</v>
      </c>
      <c r="P166" s="37">
        <f t="shared" ref="P166:P167" si="98">K166/(L166+L169)*100</f>
        <v>19.672131147540981</v>
      </c>
    </row>
    <row r="167" spans="2:16" ht="15.75" customHeight="1">
      <c r="B167" s="2"/>
      <c r="C167" s="2" t="s">
        <v>66</v>
      </c>
      <c r="D167" s="8">
        <v>4</v>
      </c>
      <c r="E167" s="8">
        <v>2.3333333333333335</v>
      </c>
      <c r="F167" s="8">
        <v>1</v>
      </c>
      <c r="G167" s="8">
        <v>0</v>
      </c>
      <c r="I167" s="2" t="s">
        <v>66</v>
      </c>
      <c r="J167" s="3">
        <f t="shared" ref="J167:K167" si="99">D167+F167+D170+F170</f>
        <v>7</v>
      </c>
      <c r="K167" s="3">
        <f t="shared" si="99"/>
        <v>3.3333333333333335</v>
      </c>
      <c r="L167" s="3">
        <f t="shared" si="95"/>
        <v>7.3333333333333339</v>
      </c>
      <c r="N167" s="2" t="s">
        <v>66</v>
      </c>
      <c r="O167" s="37">
        <f t="shared" si="97"/>
        <v>67.741935483870961</v>
      </c>
      <c r="P167" s="37">
        <f t="shared" si="98"/>
        <v>32.258064516129032</v>
      </c>
    </row>
    <row r="168" spans="2:16" ht="15.75" customHeight="1">
      <c r="B168" s="2"/>
      <c r="C168" s="2" t="s">
        <v>71</v>
      </c>
      <c r="D168" s="8">
        <v>2.333333333333333</v>
      </c>
      <c r="E168" s="8">
        <v>1.3333333333333335</v>
      </c>
      <c r="F168" s="8">
        <v>0.33333333333333331</v>
      </c>
      <c r="G168" s="8">
        <v>0</v>
      </c>
      <c r="I168" s="2" t="s">
        <v>65</v>
      </c>
      <c r="J168" s="3">
        <f t="shared" ref="J168:K168" si="100">D168+F168+D170+F170</f>
        <v>4.6666666666666661</v>
      </c>
      <c r="K168" s="3">
        <f t="shared" si="100"/>
        <v>2.3333333333333335</v>
      </c>
      <c r="L168" s="3">
        <f t="shared" si="95"/>
        <v>4</v>
      </c>
      <c r="N168" s="2" t="s">
        <v>193</v>
      </c>
      <c r="O168" s="37">
        <f>J168/(L168+L170)*100</f>
        <v>66.666666666666657</v>
      </c>
      <c r="P168" s="37">
        <f>K168/(L168+L170)*100</f>
        <v>33.333333333333336</v>
      </c>
    </row>
    <row r="169" spans="2:16" ht="15.75" customHeight="1">
      <c r="B169" s="2"/>
      <c r="C169" s="2" t="s">
        <v>72</v>
      </c>
      <c r="D169" s="8">
        <v>7</v>
      </c>
      <c r="E169" s="8">
        <v>1.666666666666667</v>
      </c>
      <c r="F169" s="8">
        <v>1.6666666666666667</v>
      </c>
      <c r="G169" s="8">
        <v>0.33333333333333331</v>
      </c>
      <c r="I169" s="2" t="s">
        <v>67</v>
      </c>
      <c r="J169" s="3">
        <f t="shared" ref="J169:K169" si="101">SUM(D169,F169)</f>
        <v>8.6666666666666661</v>
      </c>
      <c r="K169" s="3">
        <f t="shared" si="101"/>
        <v>2.0000000000000004</v>
      </c>
      <c r="L169" s="3">
        <f t="shared" si="95"/>
        <v>10.666666666666668</v>
      </c>
    </row>
    <row r="170" spans="2:16" ht="15.75" customHeight="1">
      <c r="B170" s="2"/>
      <c r="C170" s="2" t="s">
        <v>73</v>
      </c>
      <c r="D170" s="8">
        <v>2</v>
      </c>
      <c r="E170" s="8">
        <v>0.66666666666666663</v>
      </c>
      <c r="F170" s="8">
        <v>0</v>
      </c>
      <c r="G170" s="8">
        <v>0.33333333333333331</v>
      </c>
      <c r="I170" s="2" t="s">
        <v>68</v>
      </c>
      <c r="J170" s="3">
        <f t="shared" ref="J170:K170" si="102">SUM(D170,F170)</f>
        <v>2</v>
      </c>
      <c r="K170" s="3">
        <f t="shared" si="102"/>
        <v>1</v>
      </c>
      <c r="L170" s="3">
        <f t="shared" si="95"/>
        <v>3</v>
      </c>
    </row>
    <row r="171" spans="2:16" ht="15.75" customHeight="1">
      <c r="B171" s="2"/>
      <c r="C171" s="2" t="s">
        <v>12</v>
      </c>
      <c r="D171" s="8">
        <v>11</v>
      </c>
      <c r="E171" s="8">
        <v>15.999999999999998</v>
      </c>
      <c r="F171" s="8">
        <v>2</v>
      </c>
      <c r="G171" s="8">
        <v>1.3333333333333335</v>
      </c>
      <c r="I171" s="2" t="s">
        <v>12</v>
      </c>
      <c r="J171" s="3">
        <f t="shared" ref="J171:K171" si="103">D171+F171</f>
        <v>13</v>
      </c>
      <c r="K171" s="3">
        <f t="shared" si="103"/>
        <v>17.333333333333332</v>
      </c>
      <c r="L171" s="3">
        <f t="shared" si="95"/>
        <v>30.333333333333332</v>
      </c>
    </row>
    <row r="172" spans="2:16" ht="15.75" customHeight="1"/>
    <row r="173" spans="2:16" ht="15.75" customHeight="1">
      <c r="B173" s="1"/>
      <c r="C173" s="1"/>
      <c r="D173" s="1" t="s">
        <v>0</v>
      </c>
      <c r="E173" s="1"/>
      <c r="F173" s="1" t="s">
        <v>1</v>
      </c>
      <c r="G173" s="1"/>
    </row>
    <row r="174" spans="2:16" ht="15.75" customHeight="1">
      <c r="B174" s="1" t="s">
        <v>18</v>
      </c>
      <c r="C174" s="1"/>
      <c r="D174" s="1" t="s">
        <v>3</v>
      </c>
      <c r="E174" s="1" t="s">
        <v>4</v>
      </c>
      <c r="F174" s="1" t="s">
        <v>3</v>
      </c>
      <c r="G174" s="1" t="s">
        <v>4</v>
      </c>
      <c r="I174" s="9" t="s">
        <v>19</v>
      </c>
      <c r="J174" s="1" t="s">
        <v>3</v>
      </c>
      <c r="K174" s="1" t="s">
        <v>4</v>
      </c>
      <c r="L174" s="1" t="s">
        <v>189</v>
      </c>
      <c r="N174" s="9" t="s">
        <v>19</v>
      </c>
      <c r="O174" s="1" t="s">
        <v>195</v>
      </c>
      <c r="P174" s="1" t="s">
        <v>194</v>
      </c>
    </row>
    <row r="175" spans="2:16" ht="15.75" customHeight="1">
      <c r="B175" s="9" t="s">
        <v>19</v>
      </c>
      <c r="C175" s="2" t="s">
        <v>64</v>
      </c>
      <c r="D175" s="8">
        <v>11</v>
      </c>
      <c r="E175" s="8">
        <v>7.5</v>
      </c>
      <c r="F175" s="8">
        <v>3</v>
      </c>
      <c r="G175" s="8">
        <v>3</v>
      </c>
      <c r="I175" s="2" t="s">
        <v>64</v>
      </c>
      <c r="J175" s="3">
        <f t="shared" ref="J175:K175" si="104">D175+F175+D179+F179</f>
        <v>17</v>
      </c>
      <c r="K175" s="3">
        <f t="shared" si="104"/>
        <v>11</v>
      </c>
      <c r="L175" s="3">
        <f t="shared" ref="L175:L181" si="105">SUM(D175:G175)</f>
        <v>24.5</v>
      </c>
      <c r="N175" s="2" t="s">
        <v>165</v>
      </c>
      <c r="O175" s="37">
        <f>J175/(L175+L179)*100</f>
        <v>60.714285714285708</v>
      </c>
      <c r="P175" s="37">
        <f>K175/(L175+L179)*100</f>
        <v>39.285714285714285</v>
      </c>
    </row>
    <row r="176" spans="2:16" ht="15.75" customHeight="1">
      <c r="B176" s="2"/>
      <c r="C176" s="2" t="s">
        <v>70</v>
      </c>
      <c r="D176" s="8">
        <v>10.5</v>
      </c>
      <c r="E176" s="8">
        <v>5.5</v>
      </c>
      <c r="F176" s="8">
        <v>1.5</v>
      </c>
      <c r="G176" s="8">
        <v>1</v>
      </c>
      <c r="I176" s="2" t="s">
        <v>63</v>
      </c>
      <c r="J176" s="3">
        <f t="shared" ref="J176:K176" si="106">D176+F176+D179+F179</f>
        <v>15</v>
      </c>
      <c r="K176" s="3">
        <f t="shared" si="106"/>
        <v>7</v>
      </c>
      <c r="L176" s="3">
        <f t="shared" si="105"/>
        <v>18.5</v>
      </c>
      <c r="N176" s="2" t="s">
        <v>192</v>
      </c>
      <c r="O176" s="37">
        <f t="shared" ref="O176:O177" si="107">J176/(L176+L179)*100</f>
        <v>68.181818181818173</v>
      </c>
      <c r="P176" s="37">
        <f t="shared" ref="P176:P177" si="108">K176/(L176+L179)*100</f>
        <v>31.818181818181817</v>
      </c>
    </row>
    <row r="177" spans="2:16" ht="15.75" customHeight="1">
      <c r="B177" s="2"/>
      <c r="C177" s="2" t="s">
        <v>66</v>
      </c>
      <c r="D177" s="8">
        <v>5.5</v>
      </c>
      <c r="E177" s="8">
        <v>4.5</v>
      </c>
      <c r="F177" s="8">
        <v>1</v>
      </c>
      <c r="G177" s="8">
        <v>1</v>
      </c>
      <c r="I177" s="2" t="s">
        <v>66</v>
      </c>
      <c r="J177" s="3">
        <f t="shared" ref="J177:K177" si="109">D177+F177+D180+F180</f>
        <v>8.5</v>
      </c>
      <c r="K177" s="3">
        <f t="shared" si="109"/>
        <v>6.5</v>
      </c>
      <c r="L177" s="3">
        <f t="shared" si="105"/>
        <v>12</v>
      </c>
      <c r="N177" s="2" t="s">
        <v>66</v>
      </c>
      <c r="O177" s="37">
        <f t="shared" si="107"/>
        <v>56.666666666666664</v>
      </c>
      <c r="P177" s="37">
        <f t="shared" si="108"/>
        <v>43.333333333333336</v>
      </c>
    </row>
    <row r="178" spans="2:16" ht="15.75" customHeight="1">
      <c r="B178" s="2"/>
      <c r="C178" s="2" t="s">
        <v>71</v>
      </c>
      <c r="D178" s="8">
        <v>7</v>
      </c>
      <c r="E178" s="8">
        <v>1</v>
      </c>
      <c r="F178" s="8">
        <v>0</v>
      </c>
      <c r="G178" s="8">
        <v>0</v>
      </c>
      <c r="I178" s="2" t="s">
        <v>65</v>
      </c>
      <c r="J178" s="3">
        <f t="shared" ref="J178:K178" si="110">D178+F178+D180+F180</f>
        <v>9</v>
      </c>
      <c r="K178" s="3">
        <f t="shared" si="110"/>
        <v>2</v>
      </c>
      <c r="L178" s="3">
        <f t="shared" si="105"/>
        <v>8</v>
      </c>
      <c r="N178" s="2" t="s">
        <v>193</v>
      </c>
      <c r="O178" s="37">
        <f>J178/(L178+L180)*100</f>
        <v>81.818181818181827</v>
      </c>
      <c r="P178" s="37">
        <f>K178/(L178+L180)*100</f>
        <v>18.181818181818183</v>
      </c>
    </row>
    <row r="179" spans="2:16" ht="15.75" customHeight="1">
      <c r="B179" s="2"/>
      <c r="C179" s="2" t="s">
        <v>72</v>
      </c>
      <c r="D179" s="8">
        <v>3</v>
      </c>
      <c r="E179" s="8">
        <v>0.5</v>
      </c>
      <c r="F179" s="8">
        <v>0</v>
      </c>
      <c r="G179" s="8">
        <v>0</v>
      </c>
      <c r="I179" s="2" t="s">
        <v>67</v>
      </c>
      <c r="J179" s="3">
        <f t="shared" ref="J179:K179" si="111">SUM(D179,F179)</f>
        <v>3</v>
      </c>
      <c r="K179" s="3">
        <f t="shared" si="111"/>
        <v>0.5</v>
      </c>
      <c r="L179" s="3">
        <f t="shared" si="105"/>
        <v>3.5</v>
      </c>
    </row>
    <row r="180" spans="2:16" ht="15.75" customHeight="1">
      <c r="B180" s="2"/>
      <c r="C180" s="2" t="s">
        <v>73</v>
      </c>
      <c r="D180" s="8">
        <v>2</v>
      </c>
      <c r="E180" s="8">
        <v>1</v>
      </c>
      <c r="F180" s="8">
        <v>0</v>
      </c>
      <c r="G180" s="8">
        <v>0</v>
      </c>
      <c r="I180" s="2" t="s">
        <v>68</v>
      </c>
      <c r="J180" s="3">
        <f t="shared" ref="J180:K180" si="112">SUM(D180,F180)</f>
        <v>2</v>
      </c>
      <c r="K180" s="3">
        <f t="shared" si="112"/>
        <v>1</v>
      </c>
      <c r="L180" s="3">
        <f t="shared" si="105"/>
        <v>3</v>
      </c>
    </row>
    <row r="181" spans="2:16" ht="15.75" customHeight="1">
      <c r="B181" s="2"/>
      <c r="C181" s="2" t="s">
        <v>12</v>
      </c>
      <c r="D181" s="8">
        <v>13.5</v>
      </c>
      <c r="E181" s="8">
        <v>20</v>
      </c>
      <c r="F181" s="8">
        <v>4</v>
      </c>
      <c r="G181" s="8">
        <v>3.5</v>
      </c>
      <c r="I181" s="2" t="s">
        <v>12</v>
      </c>
      <c r="J181" s="3">
        <f t="shared" ref="J181:K181" si="113">D181+F181</f>
        <v>17.5</v>
      </c>
      <c r="K181" s="3">
        <f t="shared" si="113"/>
        <v>23.5</v>
      </c>
      <c r="L181" s="3">
        <f t="shared" si="105"/>
        <v>41</v>
      </c>
    </row>
    <row r="182" spans="2:16" ht="15.75" customHeight="1"/>
    <row r="183" spans="2:16" ht="15.75" customHeight="1">
      <c r="B183" s="1"/>
      <c r="C183" s="1"/>
      <c r="D183" s="1" t="s">
        <v>0</v>
      </c>
      <c r="E183" s="1"/>
      <c r="F183" s="1" t="s">
        <v>1</v>
      </c>
      <c r="G183" s="1"/>
    </row>
    <row r="184" spans="2:16" ht="15.75" customHeight="1">
      <c r="B184" s="1" t="s">
        <v>18</v>
      </c>
      <c r="C184" s="1"/>
      <c r="D184" s="1" t="s">
        <v>3</v>
      </c>
      <c r="E184" s="1" t="s">
        <v>4</v>
      </c>
      <c r="F184" s="1" t="s">
        <v>3</v>
      </c>
      <c r="G184" s="1" t="s">
        <v>4</v>
      </c>
      <c r="I184" s="9" t="s">
        <v>20</v>
      </c>
      <c r="J184" s="1" t="s">
        <v>3</v>
      </c>
      <c r="K184" s="1" t="s">
        <v>4</v>
      </c>
      <c r="L184" s="1" t="s">
        <v>189</v>
      </c>
      <c r="N184" s="9" t="s">
        <v>20</v>
      </c>
      <c r="O184" s="1" t="s">
        <v>195</v>
      </c>
      <c r="P184" s="1" t="s">
        <v>194</v>
      </c>
    </row>
    <row r="185" spans="2:16" ht="15.75" customHeight="1">
      <c r="B185" s="9" t="s">
        <v>20</v>
      </c>
      <c r="C185" s="2" t="s">
        <v>64</v>
      </c>
      <c r="D185" s="8">
        <v>23</v>
      </c>
      <c r="E185" s="8">
        <v>11</v>
      </c>
      <c r="F185" s="8">
        <v>11</v>
      </c>
      <c r="G185" s="8">
        <v>5</v>
      </c>
      <c r="I185" s="2" t="s">
        <v>64</v>
      </c>
      <c r="J185" s="3">
        <f t="shared" ref="J185:K185" si="114">D185+F185+D189+F189</f>
        <v>48</v>
      </c>
      <c r="K185" s="3">
        <f t="shared" si="114"/>
        <v>18</v>
      </c>
      <c r="L185" s="3">
        <f t="shared" ref="L185:L191" si="115">SUM(D185:G185)</f>
        <v>50</v>
      </c>
      <c r="N185" s="2" t="s">
        <v>165</v>
      </c>
      <c r="O185" s="37">
        <f>J185/(L185+L189)*100</f>
        <v>72.727272727272734</v>
      </c>
      <c r="P185" s="37">
        <f>K185/(L185+L189)*100</f>
        <v>27.27272727272727</v>
      </c>
    </row>
    <row r="186" spans="2:16" ht="15.75" customHeight="1">
      <c r="B186" s="2"/>
      <c r="C186" s="2" t="s">
        <v>70</v>
      </c>
      <c r="D186" s="8">
        <v>10</v>
      </c>
      <c r="E186" s="8">
        <v>2</v>
      </c>
      <c r="F186" s="8">
        <v>0</v>
      </c>
      <c r="G186" s="8">
        <v>0</v>
      </c>
      <c r="I186" s="2" t="s">
        <v>63</v>
      </c>
      <c r="J186" s="3">
        <f t="shared" ref="J186:K186" si="116">D186+F186+D189+F189</f>
        <v>24</v>
      </c>
      <c r="K186" s="3">
        <f t="shared" si="116"/>
        <v>4</v>
      </c>
      <c r="L186" s="3">
        <f t="shared" si="115"/>
        <v>12</v>
      </c>
      <c r="N186" s="2" t="s">
        <v>192</v>
      </c>
      <c r="O186" s="37">
        <f t="shared" ref="O186:O187" si="117">J186/(L186+L189)*100</f>
        <v>85.714285714285708</v>
      </c>
      <c r="P186" s="37">
        <f t="shared" ref="P186:P187" si="118">K186/(L186+L189)*100</f>
        <v>14.285714285714285</v>
      </c>
    </row>
    <row r="187" spans="2:16" ht="15.75" customHeight="1">
      <c r="B187" s="2"/>
      <c r="C187" s="2" t="s">
        <v>66</v>
      </c>
      <c r="D187" s="8">
        <v>11</v>
      </c>
      <c r="E187" s="8">
        <v>5</v>
      </c>
      <c r="F187" s="8">
        <v>2</v>
      </c>
      <c r="G187" s="8">
        <v>0</v>
      </c>
      <c r="I187" s="2" t="s">
        <v>66</v>
      </c>
      <c r="J187" s="3">
        <f t="shared" ref="J187:K187" si="119">D187+F187+D190+F190</f>
        <v>18</v>
      </c>
      <c r="K187" s="3">
        <f t="shared" si="119"/>
        <v>6</v>
      </c>
      <c r="L187" s="3">
        <f t="shared" si="115"/>
        <v>18</v>
      </c>
      <c r="N187" s="2" t="s">
        <v>66</v>
      </c>
      <c r="O187" s="37">
        <f t="shared" si="117"/>
        <v>75</v>
      </c>
      <c r="P187" s="37">
        <f t="shared" si="118"/>
        <v>25</v>
      </c>
    </row>
    <row r="188" spans="2:16" ht="15.75" customHeight="1">
      <c r="B188" s="2"/>
      <c r="C188" s="2" t="s">
        <v>71</v>
      </c>
      <c r="D188" s="8">
        <v>6</v>
      </c>
      <c r="E188" s="8">
        <v>3</v>
      </c>
      <c r="F188" s="8">
        <v>1</v>
      </c>
      <c r="G188" s="8">
        <v>0</v>
      </c>
      <c r="I188" s="2" t="s">
        <v>65</v>
      </c>
      <c r="J188" s="3">
        <f t="shared" ref="J188:K188" si="120">D188+F188+D190+F190</f>
        <v>12</v>
      </c>
      <c r="K188" s="3">
        <f t="shared" si="120"/>
        <v>4</v>
      </c>
      <c r="L188" s="3">
        <f t="shared" si="115"/>
        <v>10</v>
      </c>
      <c r="N188" s="2" t="s">
        <v>193</v>
      </c>
      <c r="O188" s="37">
        <f>J188/(L188+L190)*100</f>
        <v>75</v>
      </c>
      <c r="P188" s="37">
        <f>K188/(L188+L190)*100</f>
        <v>25</v>
      </c>
    </row>
    <row r="189" spans="2:16" ht="15.75" customHeight="1">
      <c r="B189" s="2"/>
      <c r="C189" s="2" t="s">
        <v>72</v>
      </c>
      <c r="D189" s="8">
        <v>7</v>
      </c>
      <c r="E189" s="8">
        <v>1</v>
      </c>
      <c r="F189" s="8">
        <v>7</v>
      </c>
      <c r="G189" s="8">
        <v>1</v>
      </c>
      <c r="I189" s="2" t="s">
        <v>67</v>
      </c>
      <c r="J189" s="3">
        <f t="shared" ref="J189:K189" si="121">SUM(D189,F189)</f>
        <v>14</v>
      </c>
      <c r="K189" s="3">
        <f t="shared" si="121"/>
        <v>2</v>
      </c>
      <c r="L189" s="3">
        <f t="shared" si="115"/>
        <v>16</v>
      </c>
    </row>
    <row r="190" spans="2:16" ht="15.75" customHeight="1">
      <c r="B190" s="2"/>
      <c r="C190" s="2" t="s">
        <v>73</v>
      </c>
      <c r="D190" s="8">
        <v>5</v>
      </c>
      <c r="E190" s="8">
        <v>1</v>
      </c>
      <c r="F190" s="8">
        <v>0</v>
      </c>
      <c r="G190" s="8">
        <v>0</v>
      </c>
      <c r="I190" s="2" t="s">
        <v>68</v>
      </c>
      <c r="J190" s="3">
        <f t="shared" ref="J190:K190" si="122">SUM(D190,F190)</f>
        <v>5</v>
      </c>
      <c r="K190" s="3">
        <f t="shared" si="122"/>
        <v>1</v>
      </c>
      <c r="L190" s="3">
        <f t="shared" si="115"/>
        <v>6</v>
      </c>
    </row>
    <row r="191" spans="2:16" ht="15.75" customHeight="1">
      <c r="B191" s="2"/>
      <c r="C191" s="2" t="s">
        <v>12</v>
      </c>
      <c r="D191" s="8">
        <v>10</v>
      </c>
      <c r="E191" s="8">
        <v>19</v>
      </c>
      <c r="F191" s="8">
        <v>0</v>
      </c>
      <c r="G191" s="8">
        <v>4</v>
      </c>
      <c r="I191" s="2" t="s">
        <v>12</v>
      </c>
      <c r="J191" s="3">
        <f t="shared" ref="J191:K191" si="123">D191+F191</f>
        <v>10</v>
      </c>
      <c r="K191" s="3">
        <f t="shared" si="123"/>
        <v>23</v>
      </c>
      <c r="L191" s="3">
        <f t="shared" si="115"/>
        <v>33</v>
      </c>
    </row>
    <row r="192" spans="2:16" ht="15.75" customHeight="1"/>
    <row r="193" spans="2:16" ht="15.75" customHeight="1">
      <c r="B193" s="1"/>
      <c r="C193" s="1"/>
      <c r="D193" s="1" t="s">
        <v>0</v>
      </c>
      <c r="E193" s="1"/>
      <c r="F193" s="1" t="s">
        <v>1</v>
      </c>
      <c r="G193" s="1"/>
    </row>
    <row r="194" spans="2:16" ht="15.75" customHeight="1">
      <c r="B194" s="1" t="s">
        <v>18</v>
      </c>
      <c r="C194" s="1"/>
      <c r="D194" s="1" t="s">
        <v>3</v>
      </c>
      <c r="E194" s="1" t="s">
        <v>4</v>
      </c>
      <c r="F194" s="1" t="s">
        <v>3</v>
      </c>
      <c r="G194" s="1" t="s">
        <v>4</v>
      </c>
      <c r="I194" s="9" t="s">
        <v>24</v>
      </c>
      <c r="J194" s="1" t="s">
        <v>3</v>
      </c>
      <c r="K194" s="1" t="s">
        <v>4</v>
      </c>
      <c r="L194" s="1" t="s">
        <v>189</v>
      </c>
      <c r="N194" s="9" t="s">
        <v>24</v>
      </c>
      <c r="O194" s="1" t="s">
        <v>195</v>
      </c>
      <c r="P194" s="1" t="s">
        <v>194</v>
      </c>
    </row>
    <row r="195" spans="2:16" ht="15.75" customHeight="1">
      <c r="B195" s="9" t="s">
        <v>24</v>
      </c>
      <c r="C195" s="2" t="s">
        <v>64</v>
      </c>
      <c r="D195" s="8">
        <v>29</v>
      </c>
      <c r="E195" s="8">
        <v>17</v>
      </c>
      <c r="F195" s="8">
        <v>16</v>
      </c>
      <c r="G195" s="8">
        <v>12</v>
      </c>
      <c r="I195" s="2" t="s">
        <v>64</v>
      </c>
      <c r="J195" s="3">
        <f t="shared" ref="J195:K195" si="124">D195+F195+D199+F199</f>
        <v>45.5</v>
      </c>
      <c r="K195" s="3">
        <f t="shared" si="124"/>
        <v>29</v>
      </c>
      <c r="L195" s="3">
        <f t="shared" ref="L195:L201" si="125">SUM(D195:G195)</f>
        <v>74</v>
      </c>
      <c r="N195" s="2" t="s">
        <v>165</v>
      </c>
      <c r="O195" s="37">
        <f>J195/(L195+L199)*100</f>
        <v>61.073825503355707</v>
      </c>
      <c r="P195" s="37">
        <f>K195/(L195+L199)*100</f>
        <v>38.926174496644293</v>
      </c>
    </row>
    <row r="196" spans="2:16" ht="15.75" customHeight="1">
      <c r="B196" s="2"/>
      <c r="C196" s="2" t="s">
        <v>70</v>
      </c>
      <c r="D196" s="8">
        <v>2.5</v>
      </c>
      <c r="E196" s="8">
        <v>0.5</v>
      </c>
      <c r="F196" s="8">
        <v>0</v>
      </c>
      <c r="G196" s="8">
        <v>0.5</v>
      </c>
      <c r="I196" s="2" t="s">
        <v>63</v>
      </c>
      <c r="J196" s="3">
        <f t="shared" ref="J196:K196" si="126">D196+F196+D199+F199</f>
        <v>3</v>
      </c>
      <c r="K196" s="3">
        <f t="shared" si="126"/>
        <v>1</v>
      </c>
      <c r="L196" s="3">
        <f t="shared" si="125"/>
        <v>3.5</v>
      </c>
      <c r="N196" s="2" t="s">
        <v>192</v>
      </c>
      <c r="O196" s="37">
        <f t="shared" ref="O196:O197" si="127">J196/(L196+L199)*100</f>
        <v>75</v>
      </c>
      <c r="P196" s="37">
        <f t="shared" ref="P196:P197" si="128">K196/(L196+L199)*100</f>
        <v>25</v>
      </c>
    </row>
    <row r="197" spans="2:16" ht="15.75" customHeight="1">
      <c r="B197" s="2"/>
      <c r="C197" s="2" t="s">
        <v>66</v>
      </c>
      <c r="D197" s="8">
        <v>5.5</v>
      </c>
      <c r="E197" s="8">
        <v>6</v>
      </c>
      <c r="F197" s="8">
        <v>1.5</v>
      </c>
      <c r="G197" s="8">
        <v>1</v>
      </c>
      <c r="I197" s="2" t="s">
        <v>66</v>
      </c>
      <c r="J197" s="3">
        <f t="shared" ref="J197:K197" si="129">D197+F197+D200+F200</f>
        <v>8</v>
      </c>
      <c r="K197" s="3">
        <f t="shared" si="129"/>
        <v>7.5</v>
      </c>
      <c r="L197" s="3">
        <f t="shared" si="125"/>
        <v>14</v>
      </c>
      <c r="N197" s="2" t="s">
        <v>66</v>
      </c>
      <c r="O197" s="37">
        <f t="shared" si="127"/>
        <v>51.612903225806448</v>
      </c>
      <c r="P197" s="37">
        <f t="shared" si="128"/>
        <v>48.387096774193552</v>
      </c>
    </row>
    <row r="198" spans="2:16" ht="15.75" customHeight="1">
      <c r="B198" s="2"/>
      <c r="C198" s="2" t="s">
        <v>71</v>
      </c>
      <c r="D198" s="8">
        <v>1</v>
      </c>
      <c r="E198" s="8">
        <v>0</v>
      </c>
      <c r="F198" s="8">
        <v>0</v>
      </c>
      <c r="G198" s="8">
        <v>0.5</v>
      </c>
      <c r="I198" s="2" t="s">
        <v>65</v>
      </c>
      <c r="J198" s="3">
        <f t="shared" ref="J198:K198" si="130">D198+F198+D200+F200</f>
        <v>2</v>
      </c>
      <c r="K198" s="3">
        <f t="shared" si="130"/>
        <v>1</v>
      </c>
      <c r="L198" s="3">
        <f t="shared" si="125"/>
        <v>1.5</v>
      </c>
      <c r="N198" s="2" t="s">
        <v>193</v>
      </c>
      <c r="O198" s="37">
        <f>J198/(L198+L200)*100</f>
        <v>66.666666666666657</v>
      </c>
      <c r="P198" s="37">
        <f>K198/(L198+L200)*100</f>
        <v>33.333333333333329</v>
      </c>
    </row>
    <row r="199" spans="2:16" ht="15.75" customHeight="1">
      <c r="B199" s="2"/>
      <c r="C199" s="2" t="s">
        <v>72</v>
      </c>
      <c r="D199" s="8">
        <v>0.5</v>
      </c>
      <c r="E199" s="8">
        <v>0</v>
      </c>
      <c r="F199" s="8">
        <v>0</v>
      </c>
      <c r="G199" s="8">
        <v>0</v>
      </c>
      <c r="I199" s="2" t="s">
        <v>67</v>
      </c>
      <c r="J199" s="3">
        <f t="shared" ref="J199:K199" si="131">SUM(D199,F199)</f>
        <v>0.5</v>
      </c>
      <c r="K199" s="3">
        <f t="shared" si="131"/>
        <v>0</v>
      </c>
      <c r="L199" s="3">
        <f t="shared" si="125"/>
        <v>0.5</v>
      </c>
    </row>
    <row r="200" spans="2:16" ht="15.75" customHeight="1">
      <c r="B200" s="2"/>
      <c r="C200" s="2" t="s">
        <v>73</v>
      </c>
      <c r="D200" s="8">
        <v>1</v>
      </c>
      <c r="E200" s="8">
        <v>0</v>
      </c>
      <c r="F200" s="8">
        <v>0</v>
      </c>
      <c r="G200" s="8">
        <v>0.5</v>
      </c>
      <c r="I200" s="2" t="s">
        <v>68</v>
      </c>
      <c r="J200" s="3">
        <f t="shared" ref="J200:K200" si="132">SUM(D200,F200)</f>
        <v>1</v>
      </c>
      <c r="K200" s="3">
        <f t="shared" si="132"/>
        <v>0.5</v>
      </c>
      <c r="L200" s="3">
        <f t="shared" si="125"/>
        <v>1.5</v>
      </c>
    </row>
    <row r="201" spans="2:16" ht="15.75" customHeight="1">
      <c r="B201" s="2"/>
      <c r="C201" s="2" t="s">
        <v>12</v>
      </c>
      <c r="D201" s="8">
        <v>6.5</v>
      </c>
      <c r="E201" s="8">
        <v>14.5</v>
      </c>
      <c r="F201" s="8">
        <v>1</v>
      </c>
      <c r="G201" s="8">
        <v>1.5</v>
      </c>
      <c r="I201" s="2" t="s">
        <v>12</v>
      </c>
      <c r="J201" s="3">
        <f t="shared" ref="J201:K201" si="133">D201+F201</f>
        <v>7.5</v>
      </c>
      <c r="K201" s="3">
        <f t="shared" si="133"/>
        <v>16</v>
      </c>
      <c r="L201" s="3">
        <f t="shared" si="125"/>
        <v>23.5</v>
      </c>
    </row>
    <row r="202" spans="2:16" ht="15.75" customHeight="1"/>
    <row r="203" spans="2:16" ht="15.75" customHeight="1">
      <c r="B203" s="1"/>
      <c r="C203" s="1"/>
      <c r="D203" s="1" t="s">
        <v>0</v>
      </c>
      <c r="E203" s="1"/>
      <c r="F203" s="1" t="s">
        <v>1</v>
      </c>
      <c r="G203" s="1"/>
    </row>
    <row r="204" spans="2:16" ht="15.75" customHeight="1">
      <c r="B204" s="1" t="s">
        <v>18</v>
      </c>
      <c r="C204" s="1"/>
      <c r="D204" s="1" t="s">
        <v>3</v>
      </c>
      <c r="E204" s="1" t="s">
        <v>4</v>
      </c>
      <c r="F204" s="1" t="s">
        <v>3</v>
      </c>
      <c r="G204" s="1" t="s">
        <v>4</v>
      </c>
      <c r="I204" s="9" t="s">
        <v>34</v>
      </c>
      <c r="J204" s="1" t="s">
        <v>3</v>
      </c>
      <c r="K204" s="1" t="s">
        <v>4</v>
      </c>
      <c r="L204" s="1" t="s">
        <v>189</v>
      </c>
      <c r="N204" s="9" t="s">
        <v>34</v>
      </c>
      <c r="O204" s="1" t="s">
        <v>195</v>
      </c>
      <c r="P204" s="1" t="s">
        <v>194</v>
      </c>
    </row>
    <row r="205" spans="2:16" ht="15.75" customHeight="1">
      <c r="B205" s="9" t="s">
        <v>34</v>
      </c>
      <c r="C205" s="2" t="s">
        <v>64</v>
      </c>
      <c r="D205" s="8">
        <v>23</v>
      </c>
      <c r="E205" s="8">
        <v>8.5</v>
      </c>
      <c r="F205" s="8">
        <v>14</v>
      </c>
      <c r="G205" s="8">
        <v>9</v>
      </c>
      <c r="I205" s="2" t="s">
        <v>64</v>
      </c>
      <c r="J205" s="3">
        <f t="shared" ref="J205:K205" si="134">D205+F205+D209+F209</f>
        <v>41.5</v>
      </c>
      <c r="K205" s="3">
        <f t="shared" si="134"/>
        <v>19</v>
      </c>
      <c r="L205" s="3">
        <f t="shared" ref="L205:L211" si="135">SUM(D205:G205)</f>
        <v>54.5</v>
      </c>
      <c r="N205" s="2" t="s">
        <v>165</v>
      </c>
      <c r="O205" s="37">
        <f>J205/(L205+L209)*100</f>
        <v>68.59504132231406</v>
      </c>
      <c r="P205" s="37">
        <f>K205/(L205+L209)*100</f>
        <v>31.404958677685951</v>
      </c>
    </row>
    <row r="206" spans="2:16" ht="15.75" customHeight="1">
      <c r="B206" s="2"/>
      <c r="C206" s="2" t="s">
        <v>70</v>
      </c>
      <c r="D206" s="8">
        <v>7.5</v>
      </c>
      <c r="E206" s="8">
        <v>1.5</v>
      </c>
      <c r="F206" s="8">
        <v>2</v>
      </c>
      <c r="G206" s="8">
        <v>0.5</v>
      </c>
      <c r="I206" s="2" t="s">
        <v>63</v>
      </c>
      <c r="J206" s="3">
        <f t="shared" ref="J206:K206" si="136">D206+F206+D209+F209</f>
        <v>14</v>
      </c>
      <c r="K206" s="3">
        <f t="shared" si="136"/>
        <v>3.5</v>
      </c>
      <c r="L206" s="3">
        <f t="shared" si="135"/>
        <v>11.5</v>
      </c>
      <c r="N206" s="2" t="s">
        <v>192</v>
      </c>
      <c r="O206" s="37">
        <f t="shared" ref="O206:O207" si="137">J206/(L206+L209)*100</f>
        <v>80</v>
      </c>
      <c r="P206" s="37">
        <f t="shared" ref="P206:P207" si="138">K206/(L206+L209)*100</f>
        <v>20</v>
      </c>
    </row>
    <row r="207" spans="2:16" ht="15.75" customHeight="1">
      <c r="B207" s="2"/>
      <c r="C207" s="2" t="s">
        <v>66</v>
      </c>
      <c r="D207" s="8">
        <v>5.5</v>
      </c>
      <c r="E207" s="8">
        <v>2</v>
      </c>
      <c r="F207" s="8">
        <v>0</v>
      </c>
      <c r="G207" s="8">
        <v>0</v>
      </c>
      <c r="I207" s="2" t="s">
        <v>66</v>
      </c>
      <c r="J207" s="3">
        <f t="shared" ref="J207:K207" si="139">D207+F207+D210+F210</f>
        <v>7</v>
      </c>
      <c r="K207" s="3">
        <f t="shared" si="139"/>
        <v>2</v>
      </c>
      <c r="L207" s="3">
        <f t="shared" si="135"/>
        <v>7.5</v>
      </c>
      <c r="N207" s="2" t="s">
        <v>66</v>
      </c>
      <c r="O207" s="37">
        <f t="shared" si="137"/>
        <v>77.777777777777786</v>
      </c>
      <c r="P207" s="37">
        <f t="shared" si="138"/>
        <v>22.222222222222221</v>
      </c>
    </row>
    <row r="208" spans="2:16" ht="15.75" customHeight="1">
      <c r="B208" s="2"/>
      <c r="C208" s="2" t="s">
        <v>71</v>
      </c>
      <c r="D208" s="8">
        <v>0</v>
      </c>
      <c r="E208" s="8">
        <v>0</v>
      </c>
      <c r="F208" s="8">
        <v>0</v>
      </c>
      <c r="G208" s="8">
        <v>0</v>
      </c>
      <c r="I208" s="2" t="s">
        <v>65</v>
      </c>
      <c r="J208" s="3">
        <f t="shared" ref="J208:K208" si="140">D208+F208+D210+F210</f>
        <v>1.5</v>
      </c>
      <c r="K208" s="3">
        <f t="shared" si="140"/>
        <v>0</v>
      </c>
      <c r="L208" s="3">
        <f t="shared" si="135"/>
        <v>0</v>
      </c>
      <c r="N208" s="2" t="s">
        <v>193</v>
      </c>
      <c r="O208" s="37">
        <f>J208/(L208+L210)*100</f>
        <v>100</v>
      </c>
      <c r="P208" s="37">
        <f>K208/(L208+L210)*100</f>
        <v>0</v>
      </c>
    </row>
    <row r="209" spans="2:12" ht="15.75" customHeight="1">
      <c r="B209" s="2"/>
      <c r="C209" s="2" t="s">
        <v>72</v>
      </c>
      <c r="D209" s="8">
        <v>4</v>
      </c>
      <c r="E209" s="8">
        <v>1.5</v>
      </c>
      <c r="F209" s="8">
        <v>0.5</v>
      </c>
      <c r="G209" s="8">
        <v>0</v>
      </c>
      <c r="I209" s="2" t="s">
        <v>67</v>
      </c>
      <c r="J209" s="3">
        <f t="shared" ref="J209:K209" si="141">SUM(D209,F209)</f>
        <v>4.5</v>
      </c>
      <c r="K209" s="3">
        <f t="shared" si="141"/>
        <v>1.5</v>
      </c>
      <c r="L209" s="3">
        <f t="shared" si="135"/>
        <v>6</v>
      </c>
    </row>
    <row r="210" spans="2:12" ht="15.75" customHeight="1">
      <c r="B210" s="2"/>
      <c r="C210" s="2" t="s">
        <v>73</v>
      </c>
      <c r="D210" s="8">
        <v>1.5</v>
      </c>
      <c r="E210" s="8">
        <v>0</v>
      </c>
      <c r="F210" s="8">
        <v>0</v>
      </c>
      <c r="G210" s="8">
        <v>0</v>
      </c>
      <c r="I210" s="2" t="s">
        <v>68</v>
      </c>
      <c r="J210" s="3">
        <f t="shared" ref="J210:K210" si="142">SUM(D210,F210)</f>
        <v>1.5</v>
      </c>
      <c r="K210" s="3">
        <f t="shared" si="142"/>
        <v>0</v>
      </c>
      <c r="L210" s="3">
        <f t="shared" si="135"/>
        <v>1.5</v>
      </c>
    </row>
    <row r="211" spans="2:12" ht="15.75" customHeight="1">
      <c r="B211" s="2"/>
      <c r="C211" s="2" t="s">
        <v>12</v>
      </c>
      <c r="D211" s="8">
        <v>12</v>
      </c>
      <c r="E211" s="8">
        <v>13.5</v>
      </c>
      <c r="F211" s="8">
        <v>1</v>
      </c>
      <c r="G211" s="8">
        <v>0.5</v>
      </c>
      <c r="I211" s="2" t="s">
        <v>12</v>
      </c>
      <c r="J211" s="3">
        <f t="shared" ref="J211:K211" si="143">D211+F211</f>
        <v>13</v>
      </c>
      <c r="K211" s="3">
        <f t="shared" si="143"/>
        <v>14</v>
      </c>
      <c r="L211" s="3">
        <f t="shared" si="135"/>
        <v>27</v>
      </c>
    </row>
    <row r="212" spans="2:12" ht="15.75" customHeight="1"/>
    <row r="213" spans="2:12" ht="15.75" customHeight="1">
      <c r="B213" s="1"/>
      <c r="C213" s="1"/>
      <c r="D213" s="1" t="s">
        <v>0</v>
      </c>
      <c r="E213" s="1"/>
      <c r="F213" s="1" t="s">
        <v>1</v>
      </c>
      <c r="G213" s="1"/>
    </row>
    <row r="214" spans="2:12" ht="15.75" customHeight="1">
      <c r="B214" s="1" t="s">
        <v>18</v>
      </c>
      <c r="C214" s="1"/>
      <c r="D214" s="1" t="s">
        <v>3</v>
      </c>
      <c r="E214" s="1" t="s">
        <v>4</v>
      </c>
      <c r="F214" s="1" t="s">
        <v>3</v>
      </c>
      <c r="G214" s="1" t="s">
        <v>4</v>
      </c>
    </row>
    <row r="215" spans="2:12" ht="15.75" customHeight="1">
      <c r="B215" s="9" t="s">
        <v>35</v>
      </c>
      <c r="C215" s="2" t="s">
        <v>64</v>
      </c>
      <c r="D215" s="8">
        <v>8.3333333333333321</v>
      </c>
      <c r="E215" s="8">
        <v>8.3333333333333339</v>
      </c>
      <c r="F215" s="8">
        <v>8</v>
      </c>
      <c r="G215" s="8">
        <v>3</v>
      </c>
    </row>
    <row r="216" spans="2:12" ht="15.75" customHeight="1">
      <c r="B216" s="2"/>
      <c r="C216" s="2" t="s">
        <v>70</v>
      </c>
      <c r="D216" s="8">
        <v>7.333333333333333</v>
      </c>
      <c r="E216" s="8">
        <v>1.666666666666667</v>
      </c>
      <c r="F216" s="8">
        <v>3</v>
      </c>
      <c r="G216" s="8">
        <v>0.66666666666666663</v>
      </c>
    </row>
    <row r="217" spans="2:12" ht="15.75" customHeight="1">
      <c r="B217" s="2"/>
      <c r="C217" s="2" t="s">
        <v>66</v>
      </c>
      <c r="D217" s="8">
        <v>3.6666666666666665</v>
      </c>
      <c r="E217" s="8">
        <v>3.6666666666666665</v>
      </c>
      <c r="F217" s="8">
        <v>0</v>
      </c>
      <c r="G217" s="8">
        <v>0.33333333333333331</v>
      </c>
    </row>
    <row r="218" spans="2:12" ht="15.75" customHeight="1">
      <c r="B218" s="2"/>
      <c r="C218" s="2" t="s">
        <v>71</v>
      </c>
      <c r="D218" s="8">
        <v>3.6666666666666665</v>
      </c>
      <c r="E218" s="8">
        <v>0.66666666666666663</v>
      </c>
      <c r="F218" s="8">
        <v>0</v>
      </c>
      <c r="G218" s="8">
        <v>0</v>
      </c>
    </row>
    <row r="219" spans="2:12" ht="15.75" customHeight="1">
      <c r="B219" s="2"/>
      <c r="C219" s="2" t="s">
        <v>72</v>
      </c>
      <c r="D219" s="8">
        <v>0.33333333333333331</v>
      </c>
      <c r="E219" s="8">
        <v>0</v>
      </c>
      <c r="F219" s="8">
        <v>0</v>
      </c>
      <c r="G219" s="8">
        <v>0</v>
      </c>
    </row>
    <row r="220" spans="2:12" ht="15.75" customHeight="1">
      <c r="B220" s="2"/>
      <c r="C220" s="2" t="s">
        <v>73</v>
      </c>
      <c r="D220" s="8">
        <v>0.33333333333333331</v>
      </c>
      <c r="E220" s="8">
        <v>0</v>
      </c>
      <c r="F220" s="8">
        <v>0.33333333333333331</v>
      </c>
      <c r="G220" s="8">
        <v>0</v>
      </c>
    </row>
    <row r="221" spans="2:12" ht="15.75" customHeight="1">
      <c r="B221" s="2"/>
      <c r="C221" s="2" t="s">
        <v>12</v>
      </c>
      <c r="D221" s="8">
        <v>12.000000000000002</v>
      </c>
      <c r="E221" s="8">
        <v>15.333333333333334</v>
      </c>
      <c r="F221" s="8">
        <v>2.6666666666666665</v>
      </c>
      <c r="G221" s="8">
        <v>2.333333333333333</v>
      </c>
    </row>
    <row r="222" spans="2:12" ht="15.75" customHeight="1"/>
    <row r="223" spans="2:12" ht="15.75" customHeight="1">
      <c r="B223" s="1"/>
      <c r="C223" s="1"/>
      <c r="D223" s="1" t="s">
        <v>0</v>
      </c>
      <c r="E223" s="1"/>
      <c r="F223" s="1" t="s">
        <v>1</v>
      </c>
      <c r="G223" s="1"/>
    </row>
    <row r="224" spans="2:12" ht="15.75" customHeight="1">
      <c r="B224" s="1" t="s">
        <v>18</v>
      </c>
      <c r="C224" s="1"/>
      <c r="D224" s="1" t="s">
        <v>3</v>
      </c>
      <c r="E224" s="1" t="s">
        <v>4</v>
      </c>
      <c r="F224" s="1" t="s">
        <v>3</v>
      </c>
      <c r="G224" s="1" t="s">
        <v>4</v>
      </c>
    </row>
    <row r="225" spans="2:16" ht="15.75" customHeight="1">
      <c r="B225" s="9" t="s">
        <v>42</v>
      </c>
      <c r="C225" s="2" t="s">
        <v>64</v>
      </c>
      <c r="D225" s="8">
        <v>25</v>
      </c>
      <c r="E225" s="8">
        <v>31</v>
      </c>
      <c r="F225" s="8">
        <v>12.5</v>
      </c>
      <c r="G225" s="8">
        <v>16.5</v>
      </c>
    </row>
    <row r="226" spans="2:16" ht="15.75" customHeight="1">
      <c r="B226" s="2"/>
      <c r="C226" s="2" t="s">
        <v>70</v>
      </c>
      <c r="D226" s="8">
        <v>12</v>
      </c>
      <c r="E226" s="8">
        <v>6</v>
      </c>
      <c r="F226" s="8">
        <v>2.5</v>
      </c>
      <c r="G226" s="8">
        <v>2</v>
      </c>
    </row>
    <row r="227" spans="2:16" ht="15.75" customHeight="1">
      <c r="B227" s="2"/>
      <c r="C227" s="2" t="s">
        <v>66</v>
      </c>
      <c r="D227" s="8">
        <v>3.5</v>
      </c>
      <c r="E227" s="8">
        <v>3</v>
      </c>
      <c r="F227" s="8">
        <v>0.5</v>
      </c>
      <c r="G227" s="8">
        <v>0</v>
      </c>
    </row>
    <row r="228" spans="2:16" ht="15.75" customHeight="1">
      <c r="B228" s="2"/>
      <c r="C228" s="2" t="s">
        <v>71</v>
      </c>
      <c r="D228" s="8">
        <v>4</v>
      </c>
      <c r="E228" s="8">
        <v>3.5</v>
      </c>
      <c r="F228" s="8">
        <v>0</v>
      </c>
      <c r="G228" s="8">
        <v>0</v>
      </c>
    </row>
    <row r="229" spans="2:16" ht="15.75" customHeight="1">
      <c r="B229" s="2"/>
      <c r="C229" s="2" t="s">
        <v>72</v>
      </c>
      <c r="D229" s="8">
        <v>4.5</v>
      </c>
      <c r="E229" s="8">
        <v>0.5</v>
      </c>
      <c r="F229" s="8">
        <v>0.5</v>
      </c>
      <c r="G229" s="8">
        <v>0.5</v>
      </c>
    </row>
    <row r="230" spans="2:16" ht="15.75" customHeight="1">
      <c r="B230" s="2"/>
      <c r="C230" s="2" t="s">
        <v>73</v>
      </c>
      <c r="D230" s="8">
        <v>1</v>
      </c>
      <c r="E230" s="8">
        <v>0.5</v>
      </c>
      <c r="F230" s="8">
        <v>0</v>
      </c>
      <c r="G230" s="8">
        <v>0</v>
      </c>
    </row>
    <row r="231" spans="2:16" ht="15.75" customHeight="1">
      <c r="B231" s="2"/>
      <c r="C231" s="2" t="s">
        <v>12</v>
      </c>
      <c r="D231" s="8">
        <v>12.5</v>
      </c>
      <c r="E231" s="8">
        <v>22</v>
      </c>
      <c r="F231" s="8">
        <v>2</v>
      </c>
      <c r="G231" s="8">
        <v>1.5</v>
      </c>
    </row>
    <row r="232" spans="2:16" ht="15.75" customHeight="1"/>
    <row r="233" spans="2:16" ht="15.75" customHeight="1">
      <c r="B233" s="1"/>
      <c r="C233" s="1"/>
      <c r="D233" s="1" t="s">
        <v>0</v>
      </c>
      <c r="E233" s="1"/>
      <c r="F233" s="1" t="s">
        <v>1</v>
      </c>
      <c r="G233" s="1"/>
    </row>
    <row r="234" spans="2:16" ht="15.75" customHeight="1">
      <c r="B234" s="1" t="s">
        <v>27</v>
      </c>
      <c r="C234" s="1"/>
      <c r="D234" s="1" t="s">
        <v>3</v>
      </c>
      <c r="E234" s="1" t="s">
        <v>4</v>
      </c>
      <c r="F234" s="1" t="s">
        <v>3</v>
      </c>
      <c r="G234" s="1" t="s">
        <v>4</v>
      </c>
      <c r="I234" s="7" t="s">
        <v>200</v>
      </c>
      <c r="J234" s="1" t="s">
        <v>3</v>
      </c>
      <c r="K234" s="1" t="s">
        <v>4</v>
      </c>
      <c r="L234" s="1" t="s">
        <v>189</v>
      </c>
      <c r="N234" s="7" t="s">
        <v>200</v>
      </c>
      <c r="O234" s="1" t="s">
        <v>195</v>
      </c>
      <c r="P234" s="1" t="s">
        <v>194</v>
      </c>
    </row>
    <row r="235" spans="2:16" ht="15.75" customHeight="1">
      <c r="B235" s="7" t="s">
        <v>28</v>
      </c>
      <c r="C235" s="2" t="s">
        <v>64</v>
      </c>
      <c r="D235" s="8">
        <v>2.6666666666666665</v>
      </c>
      <c r="E235" s="21">
        <v>5.666666666666667</v>
      </c>
      <c r="F235" s="8">
        <v>0.66666666666666663</v>
      </c>
      <c r="G235" s="8">
        <v>6.333333333333333</v>
      </c>
      <c r="I235" s="2" t="s">
        <v>64</v>
      </c>
      <c r="J235" s="3">
        <f>E235+G235+E239+G239</f>
        <v>12</v>
      </c>
      <c r="K235" s="3">
        <f>D235+F235+D239+F239</f>
        <v>3.333333333333333</v>
      </c>
      <c r="L235" s="3">
        <f t="shared" ref="L235:L241" si="144">SUM(D235:G235)</f>
        <v>15.333333333333332</v>
      </c>
      <c r="N235" s="2" t="s">
        <v>165</v>
      </c>
      <c r="O235" s="37">
        <f>J235/(L235+L239)*100</f>
        <v>78.260869565217391</v>
      </c>
      <c r="P235" s="37">
        <f>K235/(L235+L239)*100</f>
        <v>21.739130434782609</v>
      </c>
    </row>
    <row r="236" spans="2:16" ht="15.75" customHeight="1">
      <c r="B236" s="2"/>
      <c r="C236" s="2" t="s">
        <v>76</v>
      </c>
      <c r="D236" s="21">
        <v>4.3333333333333348</v>
      </c>
      <c r="E236" s="8">
        <v>2</v>
      </c>
      <c r="F236" s="8">
        <v>2.3333333333333335</v>
      </c>
      <c r="G236" s="8">
        <v>0.33333333333333331</v>
      </c>
      <c r="I236" s="2" t="s">
        <v>63</v>
      </c>
      <c r="J236" s="3">
        <f t="shared" ref="J236:K236" si="145">D236+F236+D239+F239</f>
        <v>6.6666666666666679</v>
      </c>
      <c r="K236" s="3">
        <f t="shared" si="145"/>
        <v>2.3333333333333335</v>
      </c>
      <c r="L236" s="3">
        <f t="shared" si="144"/>
        <v>9.0000000000000018</v>
      </c>
      <c r="N236" s="2" t="s">
        <v>192</v>
      </c>
      <c r="O236" s="37">
        <f t="shared" ref="O236:O237" si="146">J236/(L236+L239)*100</f>
        <v>74.074074074074076</v>
      </c>
      <c r="P236" s="37">
        <f t="shared" ref="P236:P237" si="147">K236/(L236+L239)*100</f>
        <v>25.925925925925924</v>
      </c>
    </row>
    <row r="237" spans="2:16" ht="15.75" customHeight="1">
      <c r="B237" s="2"/>
      <c r="C237" s="2" t="s">
        <v>66</v>
      </c>
      <c r="D237" s="8">
        <v>0.33333333333333337</v>
      </c>
      <c r="E237" s="8">
        <v>6</v>
      </c>
      <c r="F237" s="8">
        <v>0</v>
      </c>
      <c r="G237" s="8">
        <v>0.66666666666666674</v>
      </c>
      <c r="I237" s="2" t="s">
        <v>66</v>
      </c>
      <c r="J237" s="3">
        <f>E237+G237+E240+G240</f>
        <v>7.333333333333333</v>
      </c>
      <c r="K237" s="3">
        <f>D237+F237+D240+F240</f>
        <v>1</v>
      </c>
      <c r="L237" s="3">
        <f t="shared" si="144"/>
        <v>7</v>
      </c>
      <c r="N237" s="2" t="s">
        <v>66</v>
      </c>
      <c r="O237" s="37">
        <f t="shared" si="146"/>
        <v>87.999999999999986</v>
      </c>
      <c r="P237" s="37">
        <f t="shared" si="147"/>
        <v>12</v>
      </c>
    </row>
    <row r="238" spans="2:16" ht="15.75" customHeight="1">
      <c r="B238" s="2"/>
      <c r="C238" s="2" t="s">
        <v>77</v>
      </c>
      <c r="D238" s="8">
        <v>4.333333333333333</v>
      </c>
      <c r="E238" s="8">
        <v>1</v>
      </c>
      <c r="F238" s="8">
        <v>0</v>
      </c>
      <c r="G238" s="8">
        <v>0</v>
      </c>
      <c r="I238" s="2" t="s">
        <v>65</v>
      </c>
      <c r="J238" s="3">
        <f t="shared" ref="J238:K238" si="148">D238+F238+D240+F240</f>
        <v>5</v>
      </c>
      <c r="K238" s="3">
        <f t="shared" si="148"/>
        <v>1.6666666666666665</v>
      </c>
      <c r="L238" s="3">
        <f t="shared" si="144"/>
        <v>5.333333333333333</v>
      </c>
      <c r="N238" s="2" t="s">
        <v>193</v>
      </c>
      <c r="O238" s="37">
        <f>J238/(L238+L240)*100</f>
        <v>75.000000000000014</v>
      </c>
      <c r="P238" s="37">
        <f>K238/(L238+L240)*100</f>
        <v>25</v>
      </c>
    </row>
    <row r="239" spans="2:16" ht="15.75" customHeight="1">
      <c r="B239" s="2"/>
      <c r="C239" s="2" t="s">
        <v>78</v>
      </c>
      <c r="D239" s="8">
        <v>0</v>
      </c>
      <c r="E239" s="8">
        <v>0</v>
      </c>
      <c r="F239" s="8">
        <v>0</v>
      </c>
      <c r="G239" s="8">
        <v>0</v>
      </c>
      <c r="I239" s="2" t="s">
        <v>67</v>
      </c>
      <c r="J239" s="3">
        <f t="shared" ref="J239:J240" si="149">SUM(E239,G239)</f>
        <v>0</v>
      </c>
      <c r="K239" s="3">
        <f t="shared" ref="K239:K240" si="150">SUM(D239,F239)</f>
        <v>0</v>
      </c>
      <c r="L239" s="3">
        <f t="shared" si="144"/>
        <v>0</v>
      </c>
    </row>
    <row r="240" spans="2:16" ht="15.75" customHeight="1">
      <c r="B240" s="2"/>
      <c r="C240" s="2" t="s">
        <v>79</v>
      </c>
      <c r="D240" s="8">
        <v>0.66666666666666663</v>
      </c>
      <c r="E240" s="8">
        <v>0.33333333333333331</v>
      </c>
      <c r="F240" s="8">
        <v>0</v>
      </c>
      <c r="G240" s="8">
        <v>0.33333333333333331</v>
      </c>
      <c r="I240" s="2" t="s">
        <v>68</v>
      </c>
      <c r="J240" s="3">
        <f t="shared" si="149"/>
        <v>0.66666666666666663</v>
      </c>
      <c r="K240" s="3">
        <f t="shared" si="150"/>
        <v>0.66666666666666663</v>
      </c>
      <c r="L240" s="3">
        <f t="shared" si="144"/>
        <v>1.3333333333333333</v>
      </c>
    </row>
    <row r="241" spans="2:16" ht="15.75" customHeight="1">
      <c r="B241" s="2"/>
      <c r="C241" s="2" t="s">
        <v>12</v>
      </c>
      <c r="D241" s="8">
        <v>10.666666666666666</v>
      </c>
      <c r="E241" s="8">
        <v>16.666666666666668</v>
      </c>
      <c r="F241" s="8">
        <v>3.3333333333333335</v>
      </c>
      <c r="G241" s="8">
        <v>3</v>
      </c>
      <c r="I241" s="2" t="s">
        <v>12</v>
      </c>
      <c r="J241" s="3">
        <f t="shared" ref="J241:K241" si="151">D241+F241</f>
        <v>14</v>
      </c>
      <c r="K241" s="3">
        <f t="shared" si="151"/>
        <v>19.666666666666668</v>
      </c>
      <c r="L241" s="3">
        <f t="shared" si="144"/>
        <v>33.666666666666671</v>
      </c>
    </row>
    <row r="242" spans="2:16" ht="15.75" customHeight="1"/>
    <row r="243" spans="2:16" ht="15.75" customHeight="1">
      <c r="B243" s="1"/>
      <c r="C243" s="1"/>
      <c r="D243" s="1" t="s">
        <v>0</v>
      </c>
      <c r="E243" s="1"/>
      <c r="F243" s="1" t="s">
        <v>1</v>
      </c>
      <c r="G243" s="1"/>
    </row>
    <row r="244" spans="2:16" ht="15.75" customHeight="1">
      <c r="B244" s="1" t="s">
        <v>27</v>
      </c>
      <c r="C244" s="1"/>
      <c r="D244" s="1" t="s">
        <v>3</v>
      </c>
      <c r="E244" s="1" t="s">
        <v>4</v>
      </c>
      <c r="F244" s="1" t="s">
        <v>3</v>
      </c>
      <c r="G244" s="1" t="s">
        <v>4</v>
      </c>
      <c r="I244" s="7" t="s">
        <v>201</v>
      </c>
      <c r="J244" s="1" t="s">
        <v>3</v>
      </c>
      <c r="K244" s="1" t="s">
        <v>4</v>
      </c>
      <c r="L244" s="1" t="s">
        <v>189</v>
      </c>
      <c r="N244" s="7" t="s">
        <v>201</v>
      </c>
      <c r="O244" s="1" t="s">
        <v>195</v>
      </c>
      <c r="P244" s="1" t="s">
        <v>194</v>
      </c>
    </row>
    <row r="245" spans="2:16" ht="15.75" customHeight="1">
      <c r="B245" s="7" t="s">
        <v>41</v>
      </c>
      <c r="C245" s="2" t="s">
        <v>64</v>
      </c>
      <c r="D245" s="8">
        <v>5</v>
      </c>
      <c r="E245" s="21">
        <v>18</v>
      </c>
      <c r="F245" s="8">
        <v>2.5</v>
      </c>
      <c r="G245" s="8">
        <v>6.5</v>
      </c>
      <c r="I245" s="2" t="s">
        <v>64</v>
      </c>
      <c r="J245" s="3">
        <f>E245+G245+E249+G249</f>
        <v>27</v>
      </c>
      <c r="K245" s="3">
        <f>D245+F245+D249+F249</f>
        <v>8.5</v>
      </c>
      <c r="L245" s="3">
        <f t="shared" ref="L245:L251" si="152">SUM(D245:G245)</f>
        <v>32</v>
      </c>
      <c r="N245" s="2" t="s">
        <v>165</v>
      </c>
      <c r="O245" s="37">
        <f>J245/(L245+L249)*100</f>
        <v>76.056338028169009</v>
      </c>
      <c r="P245" s="37">
        <f>K245/(L245+L249)*100</f>
        <v>23.943661971830984</v>
      </c>
    </row>
    <row r="246" spans="2:16" ht="15.75" customHeight="1">
      <c r="B246" s="2"/>
      <c r="C246" s="2" t="s">
        <v>76</v>
      </c>
      <c r="D246" s="21">
        <v>15.5</v>
      </c>
      <c r="E246" s="8">
        <v>3</v>
      </c>
      <c r="F246" s="8">
        <v>6.5</v>
      </c>
      <c r="G246" s="8">
        <v>0</v>
      </c>
      <c r="I246" s="2" t="s">
        <v>63</v>
      </c>
      <c r="J246" s="3">
        <f t="shared" ref="J246:K246" si="153">D246+F246+D249+F249</f>
        <v>23</v>
      </c>
      <c r="K246" s="3">
        <f t="shared" si="153"/>
        <v>5.5</v>
      </c>
      <c r="L246" s="3">
        <f t="shared" si="152"/>
        <v>25</v>
      </c>
      <c r="N246" s="2" t="s">
        <v>192</v>
      </c>
      <c r="O246" s="37">
        <f t="shared" ref="O246:O247" si="154">J246/(L246+L249)*100</f>
        <v>80.701754385964904</v>
      </c>
      <c r="P246" s="37">
        <f t="shared" ref="P246:P247" si="155">K246/(L246+L249)*100</f>
        <v>19.298245614035086</v>
      </c>
    </row>
    <row r="247" spans="2:16" ht="15.75" customHeight="1">
      <c r="B247" s="2"/>
      <c r="C247" s="2" t="s">
        <v>66</v>
      </c>
      <c r="D247" s="8">
        <v>1</v>
      </c>
      <c r="E247" s="8">
        <v>1.5</v>
      </c>
      <c r="F247" s="8">
        <v>0</v>
      </c>
      <c r="G247" s="8">
        <v>0</v>
      </c>
      <c r="I247" s="2" t="s">
        <v>66</v>
      </c>
      <c r="J247" s="3">
        <f>E247+G247+E250+G250</f>
        <v>3.5</v>
      </c>
      <c r="K247" s="3">
        <f>D247+F247+D250+F250</f>
        <v>1.5</v>
      </c>
      <c r="L247" s="3">
        <f t="shared" si="152"/>
        <v>2.5</v>
      </c>
      <c r="N247" s="2" t="s">
        <v>66</v>
      </c>
      <c r="O247" s="37">
        <f t="shared" si="154"/>
        <v>70</v>
      </c>
      <c r="P247" s="37">
        <f t="shared" si="155"/>
        <v>30</v>
      </c>
    </row>
    <row r="248" spans="2:16" ht="15.75" customHeight="1">
      <c r="B248" s="2"/>
      <c r="C248" s="2" t="s">
        <v>77</v>
      </c>
      <c r="D248" s="8">
        <v>5.5</v>
      </c>
      <c r="E248" s="8">
        <v>1</v>
      </c>
      <c r="F248" s="8">
        <v>0</v>
      </c>
      <c r="G248" s="8">
        <v>0.5</v>
      </c>
      <c r="I248" s="2" t="s">
        <v>65</v>
      </c>
      <c r="J248" s="3">
        <f t="shared" ref="J248:K248" si="156">D248+F248+D250+F250</f>
        <v>6</v>
      </c>
      <c r="K248" s="3">
        <f t="shared" si="156"/>
        <v>3.5</v>
      </c>
      <c r="L248" s="3">
        <f t="shared" si="152"/>
        <v>7</v>
      </c>
      <c r="N248" s="2" t="s">
        <v>193</v>
      </c>
      <c r="O248" s="37">
        <f>J248/(L248+L250)*100</f>
        <v>63.157894736842103</v>
      </c>
      <c r="P248" s="37">
        <f>K248/(L248+L250)*100</f>
        <v>36.84210526315789</v>
      </c>
    </row>
    <row r="249" spans="2:16" ht="15.75" customHeight="1">
      <c r="B249" s="2"/>
      <c r="C249" s="2" t="s">
        <v>78</v>
      </c>
      <c r="D249" s="8">
        <v>0</v>
      </c>
      <c r="E249" s="8">
        <v>1.5</v>
      </c>
      <c r="F249" s="8">
        <v>1</v>
      </c>
      <c r="G249" s="8">
        <v>1</v>
      </c>
      <c r="I249" s="2" t="s">
        <v>67</v>
      </c>
      <c r="J249" s="3">
        <f t="shared" ref="J249:J250" si="157">SUM(E249,G249)</f>
        <v>2.5</v>
      </c>
      <c r="K249" s="3">
        <f t="shared" ref="K249:K250" si="158">SUM(D249,F249)</f>
        <v>1</v>
      </c>
      <c r="L249" s="3">
        <f t="shared" si="152"/>
        <v>3.5</v>
      </c>
    </row>
    <row r="250" spans="2:16" ht="15.75" customHeight="1">
      <c r="B250" s="2"/>
      <c r="C250" s="2" t="s">
        <v>79</v>
      </c>
      <c r="D250" s="8">
        <v>0</v>
      </c>
      <c r="E250" s="8">
        <v>1.5</v>
      </c>
      <c r="F250" s="8">
        <v>0.5</v>
      </c>
      <c r="G250" s="8">
        <v>0.5</v>
      </c>
      <c r="I250" s="2" t="s">
        <v>68</v>
      </c>
      <c r="J250" s="3">
        <f t="shared" si="157"/>
        <v>2</v>
      </c>
      <c r="K250" s="3">
        <f t="shared" si="158"/>
        <v>0.5</v>
      </c>
      <c r="L250" s="3">
        <f t="shared" si="152"/>
        <v>2.5</v>
      </c>
    </row>
    <row r="251" spans="2:16" ht="15.75" customHeight="1">
      <c r="B251" s="2"/>
      <c r="C251" s="2" t="s">
        <v>12</v>
      </c>
      <c r="D251" s="8">
        <v>12</v>
      </c>
      <c r="E251" s="8">
        <v>22.5</v>
      </c>
      <c r="F251" s="8">
        <v>0.5</v>
      </c>
      <c r="G251" s="8">
        <v>0.5</v>
      </c>
      <c r="I251" s="2" t="s">
        <v>12</v>
      </c>
      <c r="J251" s="3">
        <f t="shared" ref="J251:K251" si="159">D251+F251</f>
        <v>12.5</v>
      </c>
      <c r="K251" s="3">
        <f t="shared" si="159"/>
        <v>23</v>
      </c>
      <c r="L251" s="3">
        <f t="shared" si="152"/>
        <v>35.5</v>
      </c>
    </row>
    <row r="252" spans="2:16" ht="15.75" customHeight="1"/>
    <row r="253" spans="2:16" ht="15.75" customHeight="1">
      <c r="B253" s="1"/>
      <c r="C253" s="1"/>
      <c r="D253" s="1" t="s">
        <v>0</v>
      </c>
      <c r="E253" s="1"/>
      <c r="F253" s="1" t="s">
        <v>1</v>
      </c>
      <c r="G253" s="1"/>
    </row>
    <row r="254" spans="2:16" ht="15.75" customHeight="1">
      <c r="B254" s="1" t="s">
        <v>27</v>
      </c>
      <c r="C254" s="1"/>
      <c r="D254" s="1" t="s">
        <v>3</v>
      </c>
      <c r="E254" s="1" t="s">
        <v>4</v>
      </c>
      <c r="F254" s="1" t="s">
        <v>3</v>
      </c>
      <c r="G254" s="1" t="s">
        <v>4</v>
      </c>
      <c r="I254" s="7" t="s">
        <v>202</v>
      </c>
      <c r="J254" s="1" t="s">
        <v>3</v>
      </c>
      <c r="K254" s="1" t="s">
        <v>4</v>
      </c>
      <c r="L254" s="1" t="s">
        <v>189</v>
      </c>
      <c r="N254" s="7" t="s">
        <v>202</v>
      </c>
      <c r="O254" s="1" t="s">
        <v>195</v>
      </c>
      <c r="P254" s="1" t="s">
        <v>194</v>
      </c>
    </row>
    <row r="255" spans="2:16" ht="15.75" customHeight="1">
      <c r="B255" s="7" t="s">
        <v>44</v>
      </c>
      <c r="C255" s="2" t="s">
        <v>64</v>
      </c>
      <c r="D255" s="8">
        <v>9</v>
      </c>
      <c r="E255" s="21">
        <v>21.999999999999996</v>
      </c>
      <c r="F255" s="8">
        <v>1.6666666666666667</v>
      </c>
      <c r="G255" s="8">
        <v>7.9999999999999991</v>
      </c>
      <c r="I255" s="2" t="s">
        <v>64</v>
      </c>
      <c r="J255" s="3">
        <f>E255+G255+E259+G259</f>
        <v>30.666666666666664</v>
      </c>
      <c r="K255" s="3">
        <f>D255+F255+D259+F259</f>
        <v>11.333333333333332</v>
      </c>
      <c r="L255" s="3">
        <f t="shared" ref="L255:L261" si="160">SUM(D255:G255)</f>
        <v>40.666666666666664</v>
      </c>
      <c r="N255" s="2" t="s">
        <v>165</v>
      </c>
      <c r="O255" s="37">
        <f>J255/(L255+L259)*100</f>
        <v>73.015873015873012</v>
      </c>
      <c r="P255" s="37">
        <f>K255/(L255+L259)*100</f>
        <v>26.984126984126984</v>
      </c>
    </row>
    <row r="256" spans="2:16" ht="15.75" customHeight="1">
      <c r="B256" s="2"/>
      <c r="C256" s="2" t="s">
        <v>76</v>
      </c>
      <c r="D256" s="21">
        <v>14.333333333333336</v>
      </c>
      <c r="E256" s="8">
        <v>1.6666666666666667</v>
      </c>
      <c r="F256" s="8">
        <v>1.6666666666666667</v>
      </c>
      <c r="G256" s="8">
        <v>1</v>
      </c>
      <c r="I256" s="2" t="s">
        <v>63</v>
      </c>
      <c r="J256" s="3">
        <f t="shared" ref="J256:K256" si="161">D256+F256+D259+F259</f>
        <v>16.666666666666671</v>
      </c>
      <c r="K256" s="3">
        <f t="shared" si="161"/>
        <v>3.3333333333333339</v>
      </c>
      <c r="L256" s="3">
        <f t="shared" si="160"/>
        <v>18.666666666666671</v>
      </c>
      <c r="N256" s="2" t="s">
        <v>192</v>
      </c>
      <c r="O256" s="37">
        <f t="shared" ref="O256:O257" si="162">J256/(L256+L259)*100</f>
        <v>83.333333333333343</v>
      </c>
      <c r="P256" s="37">
        <f t="shared" ref="P256:P257" si="163">K256/(L256+L259)*100</f>
        <v>16.666666666666664</v>
      </c>
    </row>
    <row r="257" spans="2:16" ht="15.75" customHeight="1">
      <c r="B257" s="2"/>
      <c r="C257" s="2" t="s">
        <v>66</v>
      </c>
      <c r="D257" s="8">
        <v>1</v>
      </c>
      <c r="E257" s="8">
        <v>2.333333333333333</v>
      </c>
      <c r="F257" s="8">
        <v>0.33333333333333331</v>
      </c>
      <c r="G257" s="8">
        <v>0.66666666666666663</v>
      </c>
      <c r="I257" s="2" t="s">
        <v>66</v>
      </c>
      <c r="J257" s="3">
        <f>E257+G257+E260+G260</f>
        <v>3.333333333333333</v>
      </c>
      <c r="K257" s="3">
        <f>D257+F257+D260+F260</f>
        <v>1.6666666666666665</v>
      </c>
      <c r="L257" s="3">
        <f t="shared" si="160"/>
        <v>4.333333333333333</v>
      </c>
      <c r="N257" s="2" t="s">
        <v>66</v>
      </c>
      <c r="O257" s="37">
        <f t="shared" si="162"/>
        <v>66.666666666666657</v>
      </c>
      <c r="P257" s="37">
        <f t="shared" si="163"/>
        <v>33.333333333333329</v>
      </c>
    </row>
    <row r="258" spans="2:16" ht="15.75" customHeight="1">
      <c r="B258" s="2"/>
      <c r="C258" s="2" t="s">
        <v>77</v>
      </c>
      <c r="D258" s="8">
        <v>3.333333333333333</v>
      </c>
      <c r="E258" s="8">
        <v>0.66666666666666674</v>
      </c>
      <c r="F258" s="8">
        <v>0</v>
      </c>
      <c r="G258" s="8">
        <v>0</v>
      </c>
      <c r="I258" s="2" t="s">
        <v>65</v>
      </c>
      <c r="J258" s="3">
        <f t="shared" ref="J258:K258" si="164">D258+F258+D260+F260</f>
        <v>3.6666666666666665</v>
      </c>
      <c r="K258" s="3">
        <f t="shared" si="164"/>
        <v>1</v>
      </c>
      <c r="L258" s="3">
        <f t="shared" si="160"/>
        <v>4</v>
      </c>
      <c r="N258" s="2" t="s">
        <v>193</v>
      </c>
      <c r="O258" s="37">
        <f>J258/(L258+L260)*100</f>
        <v>78.571428571428555</v>
      </c>
      <c r="P258" s="37">
        <f>K258/(L258+L260)*100</f>
        <v>21.428571428571427</v>
      </c>
    </row>
    <row r="259" spans="2:16" ht="15.75" customHeight="1">
      <c r="B259" s="2"/>
      <c r="C259" s="2" t="s">
        <v>78</v>
      </c>
      <c r="D259" s="8">
        <v>0.66666666666666674</v>
      </c>
      <c r="E259" s="8">
        <v>0.66666666666666674</v>
      </c>
      <c r="F259" s="8">
        <v>0</v>
      </c>
      <c r="G259" s="8">
        <v>0</v>
      </c>
      <c r="I259" s="2" t="s">
        <v>67</v>
      </c>
      <c r="J259" s="3">
        <f t="shared" ref="J259:J260" si="165">SUM(E259,G259)</f>
        <v>0.66666666666666674</v>
      </c>
      <c r="K259" s="3">
        <f t="shared" ref="K259:K260" si="166">SUM(D259,F259)</f>
        <v>0.66666666666666674</v>
      </c>
      <c r="L259" s="3">
        <f t="shared" si="160"/>
        <v>1.3333333333333335</v>
      </c>
    </row>
    <row r="260" spans="2:16" ht="15.75" customHeight="1">
      <c r="B260" s="2"/>
      <c r="C260" s="2" t="s">
        <v>79</v>
      </c>
      <c r="D260" s="8">
        <v>0.33333333333333331</v>
      </c>
      <c r="E260" s="8">
        <v>0.33333333333333331</v>
      </c>
      <c r="F260" s="8">
        <v>0</v>
      </c>
      <c r="G260" s="8">
        <v>0</v>
      </c>
      <c r="I260" s="2" t="s">
        <v>68</v>
      </c>
      <c r="J260" s="3">
        <f t="shared" si="165"/>
        <v>0.33333333333333331</v>
      </c>
      <c r="K260" s="3">
        <f t="shared" si="166"/>
        <v>0.33333333333333331</v>
      </c>
      <c r="L260" s="3">
        <f t="shared" si="160"/>
        <v>0.66666666666666663</v>
      </c>
    </row>
    <row r="261" spans="2:16" ht="15.75" customHeight="1">
      <c r="B261" s="2"/>
      <c r="C261" s="2" t="s">
        <v>12</v>
      </c>
      <c r="D261" s="8">
        <v>11.666666666666666</v>
      </c>
      <c r="E261" s="8">
        <v>8.0000000000000018</v>
      </c>
      <c r="F261" s="8">
        <v>1</v>
      </c>
      <c r="G261" s="8">
        <v>1.3333333333333335</v>
      </c>
      <c r="I261" s="2" t="s">
        <v>12</v>
      </c>
      <c r="J261" s="3">
        <f t="shared" ref="J261:K261" si="167">D261+F261</f>
        <v>12.666666666666666</v>
      </c>
      <c r="K261" s="3">
        <f t="shared" si="167"/>
        <v>9.3333333333333357</v>
      </c>
      <c r="L261" s="3">
        <f t="shared" si="160"/>
        <v>22</v>
      </c>
    </row>
    <row r="262" spans="2:16" ht="15.75" customHeight="1"/>
    <row r="263" spans="2:16" ht="15.75" customHeight="1">
      <c r="B263" s="1"/>
      <c r="C263" s="1"/>
      <c r="D263" s="1" t="s">
        <v>0</v>
      </c>
      <c r="E263" s="1"/>
      <c r="F263" s="1" t="s">
        <v>1</v>
      </c>
      <c r="G263" s="1"/>
    </row>
    <row r="264" spans="2:16" ht="15.75" customHeight="1">
      <c r="B264" s="1" t="s">
        <v>22</v>
      </c>
      <c r="C264" s="1"/>
      <c r="D264" s="1" t="s">
        <v>3</v>
      </c>
      <c r="E264" s="1" t="s">
        <v>4</v>
      </c>
      <c r="F264" s="1" t="s">
        <v>3</v>
      </c>
      <c r="G264" s="1" t="s">
        <v>4</v>
      </c>
      <c r="I264" s="7" t="s">
        <v>203</v>
      </c>
      <c r="J264" s="1" t="s">
        <v>3</v>
      </c>
      <c r="K264" s="1" t="s">
        <v>4</v>
      </c>
      <c r="L264" s="1" t="s">
        <v>189</v>
      </c>
      <c r="N264" s="7" t="s">
        <v>203</v>
      </c>
      <c r="O264" s="1" t="s">
        <v>195</v>
      </c>
      <c r="P264" s="1" t="s">
        <v>194</v>
      </c>
    </row>
    <row r="265" spans="2:16" ht="15.75" customHeight="1">
      <c r="B265" s="20" t="s">
        <v>26</v>
      </c>
      <c r="C265" s="2" t="s">
        <v>64</v>
      </c>
      <c r="D265" s="8">
        <v>7</v>
      </c>
      <c r="E265" s="21">
        <v>10</v>
      </c>
      <c r="F265" s="8">
        <v>2</v>
      </c>
      <c r="G265" s="8">
        <v>10</v>
      </c>
      <c r="I265" s="2" t="s">
        <v>64</v>
      </c>
      <c r="J265" s="3">
        <f>E265+G265+E269+G269</f>
        <v>21</v>
      </c>
      <c r="K265" s="3">
        <f>D265+F265+D269+F269</f>
        <v>10</v>
      </c>
      <c r="L265" s="3">
        <f t="shared" ref="L265:L271" si="168">SUM(D265:G265)</f>
        <v>29</v>
      </c>
      <c r="N265" s="2" t="s">
        <v>165</v>
      </c>
      <c r="O265" s="37">
        <f>J265/(L265+L269)*100</f>
        <v>67.741935483870961</v>
      </c>
      <c r="P265" s="37">
        <f>K265/(L265+L269)*100</f>
        <v>32.258064516129032</v>
      </c>
    </row>
    <row r="266" spans="2:16" ht="15.75" customHeight="1">
      <c r="B266" s="2"/>
      <c r="C266" s="2" t="s">
        <v>76</v>
      </c>
      <c r="D266" s="21">
        <v>4</v>
      </c>
      <c r="E266" s="8">
        <v>2</v>
      </c>
      <c r="F266" s="8">
        <v>5</v>
      </c>
      <c r="G266" s="8">
        <v>2</v>
      </c>
      <c r="I266" s="2" t="s">
        <v>63</v>
      </c>
      <c r="J266" s="3">
        <f t="shared" ref="J266:K266" si="169">D266+F266+D269+F269</f>
        <v>10</v>
      </c>
      <c r="K266" s="3">
        <f t="shared" si="169"/>
        <v>5</v>
      </c>
      <c r="L266" s="3">
        <f t="shared" si="168"/>
        <v>13</v>
      </c>
      <c r="N266" s="2" t="s">
        <v>192</v>
      </c>
      <c r="O266" s="37">
        <f t="shared" ref="O266:O267" si="170">J266/(L266+L269)*100</f>
        <v>66.666666666666657</v>
      </c>
      <c r="P266" s="37">
        <f t="shared" ref="P266:P267" si="171">K266/(L266+L269)*100</f>
        <v>33.333333333333329</v>
      </c>
    </row>
    <row r="267" spans="2:16" ht="15.75" customHeight="1">
      <c r="B267" s="2"/>
      <c r="C267" s="2" t="s">
        <v>66</v>
      </c>
      <c r="D267" s="8">
        <v>4</v>
      </c>
      <c r="E267" s="8">
        <v>9</v>
      </c>
      <c r="F267" s="8">
        <v>1</v>
      </c>
      <c r="G267" s="8">
        <v>2</v>
      </c>
      <c r="I267" s="2" t="s">
        <v>66</v>
      </c>
      <c r="J267" s="3">
        <f>E267+G267+E270+G270</f>
        <v>12</v>
      </c>
      <c r="K267" s="3">
        <f>D267+F267+D270+F270</f>
        <v>9</v>
      </c>
      <c r="L267" s="3">
        <f t="shared" si="168"/>
        <v>16</v>
      </c>
      <c r="N267" s="2" t="s">
        <v>66</v>
      </c>
      <c r="O267" s="37">
        <f t="shared" si="170"/>
        <v>57.142857142857139</v>
      </c>
      <c r="P267" s="37">
        <f t="shared" si="171"/>
        <v>42.857142857142854</v>
      </c>
    </row>
    <row r="268" spans="2:16" ht="15.75" customHeight="1">
      <c r="B268" s="2"/>
      <c r="C268" s="2" t="s">
        <v>77</v>
      </c>
      <c r="D268" s="8">
        <v>7</v>
      </c>
      <c r="E268" s="8">
        <v>4</v>
      </c>
      <c r="F268" s="8">
        <v>1</v>
      </c>
      <c r="G268" s="8">
        <v>1</v>
      </c>
      <c r="I268" s="2" t="s">
        <v>65</v>
      </c>
      <c r="J268" s="3">
        <f t="shared" ref="J268:K268" si="172">D268+F268+D270+F270</f>
        <v>12</v>
      </c>
      <c r="K268" s="3">
        <f t="shared" si="172"/>
        <v>6</v>
      </c>
      <c r="L268" s="3">
        <f t="shared" si="168"/>
        <v>13</v>
      </c>
      <c r="N268" s="2" t="s">
        <v>193</v>
      </c>
      <c r="O268" s="37">
        <f>J268/(L268+L270)*100</f>
        <v>66.666666666666657</v>
      </c>
      <c r="P268" s="37">
        <f>K268/(L268+L270)*100</f>
        <v>33.333333333333329</v>
      </c>
    </row>
    <row r="269" spans="2:16" ht="15.75" customHeight="1">
      <c r="B269" s="2"/>
      <c r="C269" s="2" t="s">
        <v>78</v>
      </c>
      <c r="D269" s="8">
        <v>0</v>
      </c>
      <c r="E269" s="8">
        <v>1</v>
      </c>
      <c r="F269" s="8">
        <v>1</v>
      </c>
      <c r="G269" s="8">
        <v>0</v>
      </c>
      <c r="I269" s="2" t="s">
        <v>67</v>
      </c>
      <c r="J269" s="3">
        <f t="shared" ref="J269:J270" si="173">SUM(E269,G269)</f>
        <v>1</v>
      </c>
      <c r="K269" s="3">
        <f t="shared" ref="K269:K270" si="174">SUM(D269,F269)</f>
        <v>1</v>
      </c>
      <c r="L269" s="3">
        <f t="shared" si="168"/>
        <v>2</v>
      </c>
    </row>
    <row r="270" spans="2:16" ht="15.75" customHeight="1">
      <c r="B270" s="2"/>
      <c r="C270" s="2" t="s">
        <v>79</v>
      </c>
      <c r="D270" s="8">
        <v>4</v>
      </c>
      <c r="E270" s="8">
        <v>1</v>
      </c>
      <c r="F270" s="8">
        <v>0</v>
      </c>
      <c r="G270" s="8">
        <v>0</v>
      </c>
      <c r="I270" s="2" t="s">
        <v>68</v>
      </c>
      <c r="J270" s="3">
        <f t="shared" si="173"/>
        <v>1</v>
      </c>
      <c r="K270" s="3">
        <f t="shared" si="174"/>
        <v>4</v>
      </c>
      <c r="L270" s="3">
        <f t="shared" si="168"/>
        <v>5</v>
      </c>
    </row>
    <row r="271" spans="2:16" ht="15.75" customHeight="1">
      <c r="B271" s="2"/>
      <c r="C271" s="2" t="s">
        <v>12</v>
      </c>
      <c r="D271" s="8">
        <v>9</v>
      </c>
      <c r="E271" s="8">
        <v>14</v>
      </c>
      <c r="F271" s="8">
        <v>1</v>
      </c>
      <c r="G271" s="8">
        <v>1</v>
      </c>
      <c r="I271" s="2" t="s">
        <v>12</v>
      </c>
      <c r="J271" s="3">
        <f t="shared" ref="J271:K271" si="175">D271+F271</f>
        <v>10</v>
      </c>
      <c r="K271" s="3">
        <f t="shared" si="175"/>
        <v>15</v>
      </c>
      <c r="L271" s="3">
        <f t="shared" si="168"/>
        <v>25</v>
      </c>
    </row>
    <row r="272" spans="2:16" ht="15.75" customHeight="1"/>
    <row r="273" spans="2:16" ht="15.75" customHeight="1">
      <c r="B273" s="1"/>
      <c r="C273" s="1"/>
      <c r="D273" s="1" t="s">
        <v>0</v>
      </c>
      <c r="E273" s="1"/>
      <c r="F273" s="1" t="s">
        <v>1</v>
      </c>
      <c r="G273" s="1"/>
    </row>
    <row r="274" spans="2:16" ht="15.75" customHeight="1">
      <c r="B274" s="1" t="s">
        <v>22</v>
      </c>
      <c r="C274" s="1"/>
      <c r="D274" s="1" t="s">
        <v>3</v>
      </c>
      <c r="E274" s="1" t="s">
        <v>4</v>
      </c>
      <c r="F274" s="1" t="s">
        <v>3</v>
      </c>
      <c r="G274" s="1" t="s">
        <v>4</v>
      </c>
      <c r="I274" s="7" t="s">
        <v>204</v>
      </c>
      <c r="J274" s="1" t="s">
        <v>3</v>
      </c>
      <c r="K274" s="1" t="s">
        <v>4</v>
      </c>
      <c r="L274" s="1" t="s">
        <v>189</v>
      </c>
      <c r="N274" s="7" t="s">
        <v>204</v>
      </c>
      <c r="O274" s="1" t="s">
        <v>195</v>
      </c>
      <c r="P274" s="1" t="s">
        <v>194</v>
      </c>
    </row>
    <row r="275" spans="2:16" ht="15.75" customHeight="1">
      <c r="B275" s="20" t="s">
        <v>30</v>
      </c>
      <c r="C275" s="2" t="s">
        <v>64</v>
      </c>
      <c r="D275" s="8">
        <v>2.666666666666667</v>
      </c>
      <c r="E275" s="21">
        <v>13.000000000000002</v>
      </c>
      <c r="F275" s="8">
        <v>3.6666666666666674</v>
      </c>
      <c r="G275" s="8">
        <v>7.3333333333333339</v>
      </c>
      <c r="I275" s="2" t="s">
        <v>64</v>
      </c>
      <c r="J275" s="3">
        <f>E275+G275+E279+G279</f>
        <v>21.333333333333336</v>
      </c>
      <c r="K275" s="3">
        <f>D275+F275+D279+F279</f>
        <v>7.6666666666666679</v>
      </c>
      <c r="L275" s="3">
        <f t="shared" ref="L275:L281" si="176">SUM(D275:G275)</f>
        <v>26.666666666666671</v>
      </c>
      <c r="N275" s="2" t="s">
        <v>165</v>
      </c>
      <c r="O275" s="37">
        <f>J275/(L275+L279)*100</f>
        <v>73.563218390804593</v>
      </c>
      <c r="P275" s="37">
        <f>K275/(L275+L279)*100</f>
        <v>26.436781609195403</v>
      </c>
    </row>
    <row r="276" spans="2:16" ht="15.75" customHeight="1">
      <c r="B276" s="2"/>
      <c r="C276" s="2" t="s">
        <v>76</v>
      </c>
      <c r="D276" s="21">
        <v>22.666666666666661</v>
      </c>
      <c r="E276" s="8">
        <v>10.333333333333332</v>
      </c>
      <c r="F276" s="8">
        <v>3.3333333333333335</v>
      </c>
      <c r="G276" s="8">
        <v>1.3333333333333335</v>
      </c>
      <c r="I276" s="2" t="s">
        <v>63</v>
      </c>
      <c r="J276" s="3">
        <f t="shared" ref="J276:K276" si="177">D276+F276+D279+F279</f>
        <v>27.333333333333329</v>
      </c>
      <c r="K276" s="3">
        <f t="shared" si="177"/>
        <v>12.666666666666666</v>
      </c>
      <c r="L276" s="3">
        <f t="shared" si="176"/>
        <v>37.666666666666664</v>
      </c>
      <c r="N276" s="2" t="s">
        <v>192</v>
      </c>
      <c r="O276" s="37">
        <f t="shared" ref="O276:O277" si="178">J276/(L276+L279)*100</f>
        <v>68.333333333333329</v>
      </c>
      <c r="P276" s="37">
        <f t="shared" ref="P276:P277" si="179">K276/(L276+L279)*100</f>
        <v>31.666666666666664</v>
      </c>
    </row>
    <row r="277" spans="2:16" ht="15.75" customHeight="1">
      <c r="B277" s="2"/>
      <c r="C277" s="2" t="s">
        <v>66</v>
      </c>
      <c r="D277" s="8">
        <v>3</v>
      </c>
      <c r="E277" s="8">
        <v>3.333333333333333</v>
      </c>
      <c r="F277" s="8">
        <v>0.33333333333333331</v>
      </c>
      <c r="G277" s="8">
        <v>0.33333333333333331</v>
      </c>
      <c r="I277" s="2" t="s">
        <v>66</v>
      </c>
      <c r="J277" s="3">
        <f>E277+G277+E280+G280</f>
        <v>4.6666666666666661</v>
      </c>
      <c r="K277" s="3">
        <f>D277+F277+D280+F280</f>
        <v>4.666666666666667</v>
      </c>
      <c r="L277" s="3">
        <f t="shared" si="176"/>
        <v>6.9999999999999991</v>
      </c>
      <c r="N277" s="2" t="s">
        <v>66</v>
      </c>
      <c r="O277" s="37">
        <f t="shared" si="178"/>
        <v>50</v>
      </c>
      <c r="P277" s="37">
        <f t="shared" si="179"/>
        <v>50.000000000000014</v>
      </c>
    </row>
    <row r="278" spans="2:16" ht="15.75" customHeight="1">
      <c r="B278" s="2"/>
      <c r="C278" s="2" t="s">
        <v>77</v>
      </c>
      <c r="D278" s="8">
        <v>10</v>
      </c>
      <c r="E278" s="8">
        <v>6</v>
      </c>
      <c r="F278" s="8">
        <v>0.66666666666666663</v>
      </c>
      <c r="G278" s="8">
        <v>0.66666666666666663</v>
      </c>
      <c r="I278" s="2" t="s">
        <v>65</v>
      </c>
      <c r="J278" s="3">
        <f t="shared" ref="J278:K278" si="180">D278+F278+D280+F280</f>
        <v>12</v>
      </c>
      <c r="K278" s="3">
        <f t="shared" si="180"/>
        <v>7.666666666666667</v>
      </c>
      <c r="L278" s="3">
        <f t="shared" si="176"/>
        <v>17.333333333333336</v>
      </c>
      <c r="N278" s="2" t="s">
        <v>193</v>
      </c>
      <c r="O278" s="37">
        <f>J278/(L278+L280)*100</f>
        <v>61.016949152542367</v>
      </c>
      <c r="P278" s="37">
        <f>K278/(L278+L280)*100</f>
        <v>38.983050847457626</v>
      </c>
    </row>
    <row r="279" spans="2:16" ht="15.75" customHeight="1">
      <c r="B279" s="2"/>
      <c r="C279" s="2" t="s">
        <v>78</v>
      </c>
      <c r="D279" s="8">
        <v>0.66666666666666674</v>
      </c>
      <c r="E279" s="8">
        <v>0.66666666666666674</v>
      </c>
      <c r="F279" s="8">
        <v>0.66666666666666663</v>
      </c>
      <c r="G279" s="8">
        <v>0.33333333333333331</v>
      </c>
      <c r="I279" s="2" t="s">
        <v>67</v>
      </c>
      <c r="J279" s="3">
        <f t="shared" ref="J279:J280" si="181">SUM(E279,G279)</f>
        <v>1</v>
      </c>
      <c r="K279" s="3">
        <f t="shared" ref="K279:K280" si="182">SUM(D279,F279)</f>
        <v>1.3333333333333335</v>
      </c>
      <c r="L279" s="3">
        <f t="shared" si="176"/>
        <v>2.3333333333333335</v>
      </c>
    </row>
    <row r="280" spans="2:16" ht="15.75" customHeight="1">
      <c r="B280" s="2"/>
      <c r="C280" s="2" t="s">
        <v>79</v>
      </c>
      <c r="D280" s="8">
        <v>1.3333333333333333</v>
      </c>
      <c r="E280" s="8">
        <v>1</v>
      </c>
      <c r="F280" s="8">
        <v>0</v>
      </c>
      <c r="G280" s="8">
        <v>0</v>
      </c>
      <c r="I280" s="2" t="s">
        <v>68</v>
      </c>
      <c r="J280" s="3">
        <f t="shared" si="181"/>
        <v>1</v>
      </c>
      <c r="K280" s="3">
        <f t="shared" si="182"/>
        <v>1.3333333333333333</v>
      </c>
      <c r="L280" s="3">
        <f t="shared" si="176"/>
        <v>2.333333333333333</v>
      </c>
    </row>
    <row r="281" spans="2:16" ht="15.75" customHeight="1">
      <c r="B281" s="2"/>
      <c r="C281" s="2" t="s">
        <v>12</v>
      </c>
      <c r="D281" s="8">
        <v>17.666666666666668</v>
      </c>
      <c r="E281" s="8">
        <v>17.333333333333336</v>
      </c>
      <c r="F281" s="8">
        <v>3.6666666666666674</v>
      </c>
      <c r="G281" s="8">
        <v>6.666666666666667</v>
      </c>
      <c r="I281" s="2" t="s">
        <v>12</v>
      </c>
      <c r="J281" s="3">
        <f t="shared" ref="J281:K281" si="183">D281+F281</f>
        <v>21.333333333333336</v>
      </c>
      <c r="K281" s="3">
        <f t="shared" si="183"/>
        <v>24.000000000000004</v>
      </c>
      <c r="L281" s="3">
        <f t="shared" si="176"/>
        <v>45.333333333333329</v>
      </c>
    </row>
    <row r="282" spans="2:16" ht="15.75" customHeight="1"/>
    <row r="283" spans="2:16" ht="15.75" customHeight="1">
      <c r="B283" s="1"/>
      <c r="C283" s="1"/>
      <c r="D283" s="1" t="s">
        <v>0</v>
      </c>
      <c r="E283" s="1"/>
      <c r="F283" s="1" t="s">
        <v>1</v>
      </c>
      <c r="G283" s="1"/>
    </row>
    <row r="284" spans="2:16" ht="15.75" customHeight="1">
      <c r="B284" s="1" t="s">
        <v>22</v>
      </c>
      <c r="C284" s="1"/>
      <c r="D284" s="1" t="s">
        <v>3</v>
      </c>
      <c r="E284" s="1" t="s">
        <v>4</v>
      </c>
      <c r="F284" s="1" t="s">
        <v>3</v>
      </c>
      <c r="G284" s="1" t="s">
        <v>4</v>
      </c>
      <c r="I284" s="7" t="s">
        <v>205</v>
      </c>
      <c r="J284" s="1" t="s">
        <v>3</v>
      </c>
      <c r="K284" s="1" t="s">
        <v>4</v>
      </c>
      <c r="L284" s="1" t="s">
        <v>189</v>
      </c>
      <c r="N284" s="7" t="s">
        <v>205</v>
      </c>
      <c r="O284" s="1" t="s">
        <v>195</v>
      </c>
      <c r="P284" s="1" t="s">
        <v>194</v>
      </c>
    </row>
    <row r="285" spans="2:16" ht="15.75" customHeight="1">
      <c r="B285" s="20" t="s">
        <v>43</v>
      </c>
      <c r="C285" s="2" t="s">
        <v>64</v>
      </c>
      <c r="D285" s="8">
        <v>2</v>
      </c>
      <c r="E285" s="21">
        <v>5</v>
      </c>
      <c r="F285" s="8">
        <v>3</v>
      </c>
      <c r="G285" s="8">
        <v>4</v>
      </c>
      <c r="I285" s="2" t="s">
        <v>64</v>
      </c>
      <c r="J285" s="3">
        <f>E285+G285+E289+G289</f>
        <v>9</v>
      </c>
      <c r="K285" s="3">
        <f>D285+F285+D289+F289</f>
        <v>5</v>
      </c>
      <c r="L285" s="3">
        <f t="shared" ref="L285:L291" si="184">SUM(D285:G285)</f>
        <v>14</v>
      </c>
      <c r="N285" s="2" t="s">
        <v>165</v>
      </c>
      <c r="O285" s="37">
        <f>J285/(L285+L289)*100</f>
        <v>64.285714285714292</v>
      </c>
      <c r="P285" s="37">
        <f>K285/(L285+L289)*100</f>
        <v>35.714285714285715</v>
      </c>
    </row>
    <row r="286" spans="2:16" ht="15.75" customHeight="1">
      <c r="B286" s="2"/>
      <c r="C286" s="2" t="s">
        <v>76</v>
      </c>
      <c r="D286" s="21">
        <v>16</v>
      </c>
      <c r="E286" s="8">
        <v>4</v>
      </c>
      <c r="F286" s="8">
        <v>19</v>
      </c>
      <c r="G286" s="8">
        <v>1</v>
      </c>
      <c r="I286" s="2" t="s">
        <v>63</v>
      </c>
      <c r="J286" s="3">
        <f t="shared" ref="J286:K286" si="185">D286+F286+D289+F289</f>
        <v>35</v>
      </c>
      <c r="K286" s="3">
        <f t="shared" si="185"/>
        <v>5</v>
      </c>
      <c r="L286" s="3">
        <f t="shared" si="184"/>
        <v>40</v>
      </c>
      <c r="N286" s="2" t="s">
        <v>192</v>
      </c>
      <c r="O286" s="37">
        <f t="shared" ref="O286:O287" si="186">J286/(L286+L289)*100</f>
        <v>87.5</v>
      </c>
      <c r="P286" s="37">
        <f t="shared" ref="P286:P287" si="187">K286/(L286+L289)*100</f>
        <v>12.5</v>
      </c>
    </row>
    <row r="287" spans="2:16" ht="15.75" customHeight="1">
      <c r="B287" s="2"/>
      <c r="C287" s="2" t="s">
        <v>66</v>
      </c>
      <c r="D287" s="8">
        <v>0</v>
      </c>
      <c r="E287" s="8">
        <v>2</v>
      </c>
      <c r="F287" s="8">
        <v>0</v>
      </c>
      <c r="G287" s="8">
        <v>0</v>
      </c>
      <c r="I287" s="2" t="s">
        <v>66</v>
      </c>
      <c r="J287" s="3">
        <f>E287+G287+E290+G290</f>
        <v>2</v>
      </c>
      <c r="K287" s="3">
        <f>D287+F287+D290+F290</f>
        <v>2</v>
      </c>
      <c r="L287" s="3">
        <f t="shared" si="184"/>
        <v>2</v>
      </c>
      <c r="N287" s="2" t="s">
        <v>66</v>
      </c>
      <c r="O287" s="37">
        <f t="shared" si="186"/>
        <v>50</v>
      </c>
      <c r="P287" s="37">
        <f t="shared" si="187"/>
        <v>50</v>
      </c>
    </row>
    <row r="288" spans="2:16" ht="15.75" customHeight="1">
      <c r="B288" s="2"/>
      <c r="C288" s="2" t="s">
        <v>77</v>
      </c>
      <c r="D288" s="8">
        <v>2</v>
      </c>
      <c r="E288" s="8">
        <v>3</v>
      </c>
      <c r="F288" s="8">
        <v>2</v>
      </c>
      <c r="G288" s="8">
        <v>0</v>
      </c>
      <c r="I288" s="2" t="s">
        <v>65</v>
      </c>
      <c r="J288" s="3">
        <f t="shared" ref="J288:K288" si="188">D288+F288+D290+F290</f>
        <v>6</v>
      </c>
      <c r="K288" s="3">
        <f t="shared" si="188"/>
        <v>3</v>
      </c>
      <c r="L288" s="3">
        <f t="shared" si="184"/>
        <v>7</v>
      </c>
      <c r="N288" s="2" t="s">
        <v>193</v>
      </c>
      <c r="O288" s="37">
        <f>J288/(L288+L290)*100</f>
        <v>66.666666666666657</v>
      </c>
      <c r="P288" s="37">
        <f>K288/(L288+L290)*100</f>
        <v>33.333333333333329</v>
      </c>
    </row>
    <row r="289" spans="2:16" ht="15.75" customHeight="1">
      <c r="B289" s="2"/>
      <c r="C289" s="2" t="s">
        <v>78</v>
      </c>
      <c r="D289" s="8">
        <v>0</v>
      </c>
      <c r="E289" s="8">
        <v>0</v>
      </c>
      <c r="F289" s="8">
        <v>0</v>
      </c>
      <c r="G289" s="8">
        <v>0</v>
      </c>
      <c r="I289" s="2" t="s">
        <v>67</v>
      </c>
      <c r="J289" s="3">
        <f t="shared" ref="J289:J290" si="189">SUM(E289,G289)</f>
        <v>0</v>
      </c>
      <c r="K289" s="3">
        <f t="shared" ref="K289:K290" si="190">SUM(D289,F289)</f>
        <v>0</v>
      </c>
      <c r="L289" s="3">
        <f t="shared" si="184"/>
        <v>0</v>
      </c>
    </row>
    <row r="290" spans="2:16" ht="15.75" customHeight="1">
      <c r="B290" s="2"/>
      <c r="C290" s="2" t="s">
        <v>79</v>
      </c>
      <c r="D290" s="8">
        <v>2</v>
      </c>
      <c r="E290" s="8">
        <v>0</v>
      </c>
      <c r="F290" s="8">
        <v>0</v>
      </c>
      <c r="G290" s="8">
        <v>0</v>
      </c>
      <c r="I290" s="2" t="s">
        <v>68</v>
      </c>
      <c r="J290" s="3">
        <f t="shared" si="189"/>
        <v>0</v>
      </c>
      <c r="K290" s="3">
        <f t="shared" si="190"/>
        <v>2</v>
      </c>
      <c r="L290" s="3">
        <f t="shared" si="184"/>
        <v>2</v>
      </c>
    </row>
    <row r="291" spans="2:16" ht="15.75" customHeight="1">
      <c r="B291" s="2"/>
      <c r="C291" s="2" t="s">
        <v>12</v>
      </c>
      <c r="D291" s="8">
        <v>15</v>
      </c>
      <c r="E291" s="8">
        <v>17</v>
      </c>
      <c r="F291" s="8">
        <v>0</v>
      </c>
      <c r="G291" s="8">
        <v>1</v>
      </c>
      <c r="I291" s="2" t="s">
        <v>12</v>
      </c>
      <c r="J291" s="3">
        <f t="shared" ref="J291:K291" si="191">D291+F291</f>
        <v>15</v>
      </c>
      <c r="K291" s="3">
        <f t="shared" si="191"/>
        <v>18</v>
      </c>
      <c r="L291" s="3">
        <f t="shared" si="184"/>
        <v>33</v>
      </c>
    </row>
    <row r="292" spans="2:16" ht="15.75" customHeight="1"/>
    <row r="293" spans="2:16" ht="15.75" customHeight="1">
      <c r="B293" s="1"/>
      <c r="C293" s="1"/>
      <c r="D293" s="1" t="s">
        <v>0</v>
      </c>
      <c r="E293" s="1"/>
      <c r="F293" s="1" t="s">
        <v>1</v>
      </c>
      <c r="G293" s="1"/>
    </row>
    <row r="294" spans="2:16" ht="15.75" customHeight="1">
      <c r="B294" s="1" t="s">
        <v>27</v>
      </c>
      <c r="C294" s="1"/>
      <c r="D294" s="1" t="s">
        <v>3</v>
      </c>
      <c r="E294" s="1" t="s">
        <v>4</v>
      </c>
      <c r="F294" s="1" t="s">
        <v>3</v>
      </c>
      <c r="G294" s="1" t="s">
        <v>4</v>
      </c>
      <c r="I294" s="9" t="s">
        <v>31</v>
      </c>
      <c r="J294" s="1" t="s">
        <v>3</v>
      </c>
      <c r="K294" s="1" t="s">
        <v>4</v>
      </c>
      <c r="L294" s="1" t="s">
        <v>189</v>
      </c>
      <c r="N294" s="9" t="s">
        <v>31</v>
      </c>
      <c r="O294" s="1" t="s">
        <v>195</v>
      </c>
      <c r="P294" s="1" t="s">
        <v>194</v>
      </c>
    </row>
    <row r="295" spans="2:16" ht="15.75" customHeight="1">
      <c r="B295" s="9" t="s">
        <v>31</v>
      </c>
      <c r="C295" s="2" t="s">
        <v>64</v>
      </c>
      <c r="D295" s="8">
        <v>21</v>
      </c>
      <c r="E295" s="8">
        <v>17.5</v>
      </c>
      <c r="F295" s="8">
        <v>9.5</v>
      </c>
      <c r="G295" s="8">
        <v>8.5</v>
      </c>
      <c r="I295" s="2" t="s">
        <v>64</v>
      </c>
      <c r="J295" s="3">
        <f t="shared" ref="J295:K295" si="192">D295+F295+D299+F299</f>
        <v>31.5</v>
      </c>
      <c r="K295" s="3">
        <f t="shared" si="192"/>
        <v>26</v>
      </c>
      <c r="L295" s="3">
        <f t="shared" ref="L295:L301" si="193">SUM(D295:G295)</f>
        <v>56.5</v>
      </c>
      <c r="N295" s="2" t="s">
        <v>165</v>
      </c>
      <c r="O295" s="37">
        <f>J295/(L295+L299)*100</f>
        <v>54.782608695652172</v>
      </c>
      <c r="P295" s="37">
        <f>K295/(L295+L299)*100</f>
        <v>45.217391304347828</v>
      </c>
    </row>
    <row r="296" spans="2:16" ht="15.75" customHeight="1">
      <c r="B296" s="2"/>
      <c r="C296" s="2" t="s">
        <v>76</v>
      </c>
      <c r="D296" s="8">
        <v>3.5</v>
      </c>
      <c r="E296" s="8">
        <v>1.5</v>
      </c>
      <c r="F296" s="8">
        <v>1.5</v>
      </c>
      <c r="G296" s="8">
        <v>0.5</v>
      </c>
      <c r="I296" s="2" t="s">
        <v>63</v>
      </c>
      <c r="J296" s="3">
        <f t="shared" ref="J296:K296" si="194">D296+F296+D299+F299</f>
        <v>6</v>
      </c>
      <c r="K296" s="3">
        <f t="shared" si="194"/>
        <v>2</v>
      </c>
      <c r="L296" s="3">
        <f t="shared" si="193"/>
        <v>7</v>
      </c>
      <c r="N296" s="2" t="s">
        <v>192</v>
      </c>
      <c r="O296" s="37">
        <f t="shared" ref="O296:O297" si="195">J296/(L296+L299)*100</f>
        <v>75</v>
      </c>
      <c r="P296" s="37">
        <f t="shared" ref="P296:P297" si="196">K296/(L296+L299)*100</f>
        <v>25</v>
      </c>
    </row>
    <row r="297" spans="2:16" ht="15.75" customHeight="1">
      <c r="B297" s="2"/>
      <c r="C297" s="2" t="s">
        <v>66</v>
      </c>
      <c r="D297" s="8">
        <v>5</v>
      </c>
      <c r="E297" s="8">
        <v>1.5</v>
      </c>
      <c r="F297" s="8">
        <v>1</v>
      </c>
      <c r="G297" s="8">
        <v>1</v>
      </c>
      <c r="I297" s="2" t="s">
        <v>66</v>
      </c>
      <c r="J297" s="3">
        <f t="shared" ref="J297:K297" si="197">D297+F297+D300+F300</f>
        <v>8</v>
      </c>
      <c r="K297" s="3">
        <f t="shared" si="197"/>
        <v>3</v>
      </c>
      <c r="L297" s="3">
        <f t="shared" si="193"/>
        <v>8.5</v>
      </c>
      <c r="N297" s="2" t="s">
        <v>66</v>
      </c>
      <c r="O297" s="37">
        <f t="shared" si="195"/>
        <v>72.727272727272734</v>
      </c>
      <c r="P297" s="37">
        <f t="shared" si="196"/>
        <v>27.27272727272727</v>
      </c>
    </row>
    <row r="298" spans="2:16" ht="15.75" customHeight="1">
      <c r="B298" s="2"/>
      <c r="C298" s="2" t="s">
        <v>77</v>
      </c>
      <c r="D298" s="8">
        <v>2.5</v>
      </c>
      <c r="E298" s="8">
        <v>1.5</v>
      </c>
      <c r="F298" s="8">
        <v>0</v>
      </c>
      <c r="G298" s="8">
        <v>0</v>
      </c>
      <c r="I298" s="2" t="s">
        <v>65</v>
      </c>
      <c r="J298" s="3">
        <f t="shared" ref="J298:K298" si="198">D298+F298+D300+F300</f>
        <v>4.5</v>
      </c>
      <c r="K298" s="3">
        <f t="shared" si="198"/>
        <v>2</v>
      </c>
      <c r="L298" s="3">
        <f t="shared" si="193"/>
        <v>4</v>
      </c>
      <c r="N298" s="2" t="s">
        <v>193</v>
      </c>
      <c r="O298" s="37">
        <f>J298/(L298+L300)*100</f>
        <v>69.230769230769226</v>
      </c>
      <c r="P298" s="37">
        <f>K298/(L298+L300)*100</f>
        <v>30.76923076923077</v>
      </c>
    </row>
    <row r="299" spans="2:16" ht="15.75" customHeight="1">
      <c r="B299" s="2"/>
      <c r="C299" s="2" t="s">
        <v>78</v>
      </c>
      <c r="D299" s="8">
        <v>0.5</v>
      </c>
      <c r="E299" s="8">
        <v>0</v>
      </c>
      <c r="F299" s="8">
        <v>0.5</v>
      </c>
      <c r="G299" s="8">
        <v>0</v>
      </c>
      <c r="I299" s="2" t="s">
        <v>67</v>
      </c>
      <c r="J299" s="3">
        <f t="shared" ref="J299:K299" si="199">SUM(D299,F299)</f>
        <v>1</v>
      </c>
      <c r="K299" s="3">
        <f t="shared" si="199"/>
        <v>0</v>
      </c>
      <c r="L299" s="3">
        <f t="shared" si="193"/>
        <v>1</v>
      </c>
    </row>
    <row r="300" spans="2:16" ht="15.75" customHeight="1">
      <c r="B300" s="2"/>
      <c r="C300" s="2" t="s">
        <v>79</v>
      </c>
      <c r="D300" s="8">
        <v>2</v>
      </c>
      <c r="E300" s="8">
        <v>0</v>
      </c>
      <c r="F300" s="8">
        <v>0</v>
      </c>
      <c r="G300" s="8">
        <v>0.5</v>
      </c>
      <c r="I300" s="2" t="s">
        <v>68</v>
      </c>
      <c r="J300" s="3">
        <f t="shared" ref="J300:K300" si="200">SUM(D300,F300)</f>
        <v>2</v>
      </c>
      <c r="K300" s="3">
        <f t="shared" si="200"/>
        <v>0.5</v>
      </c>
      <c r="L300" s="3">
        <f t="shared" si="193"/>
        <v>2.5</v>
      </c>
    </row>
    <row r="301" spans="2:16" ht="15.75" customHeight="1">
      <c r="B301" s="2"/>
      <c r="C301" s="2" t="s">
        <v>12</v>
      </c>
      <c r="D301" s="8">
        <v>7.5</v>
      </c>
      <c r="E301" s="8">
        <v>12.5</v>
      </c>
      <c r="F301" s="8">
        <v>1.5</v>
      </c>
      <c r="G301" s="8">
        <v>1.5</v>
      </c>
      <c r="I301" s="2" t="s">
        <v>12</v>
      </c>
      <c r="J301" s="3">
        <f t="shared" ref="J301:K301" si="201">D301+F301</f>
        <v>9</v>
      </c>
      <c r="K301" s="3">
        <f t="shared" si="201"/>
        <v>14</v>
      </c>
      <c r="L301" s="3">
        <f t="shared" si="193"/>
        <v>23</v>
      </c>
    </row>
    <row r="302" spans="2:16" ht="15.75" customHeight="1"/>
    <row r="303" spans="2:16" ht="15.75" customHeight="1">
      <c r="B303" s="1"/>
      <c r="C303" s="1"/>
      <c r="D303" s="1" t="s">
        <v>0</v>
      </c>
      <c r="E303" s="1"/>
      <c r="F303" s="1" t="s">
        <v>1</v>
      </c>
      <c r="G303" s="1"/>
    </row>
    <row r="304" spans="2:16" ht="15.75" customHeight="1">
      <c r="B304" s="1" t="s">
        <v>27</v>
      </c>
      <c r="C304" s="1"/>
      <c r="D304" s="1" t="s">
        <v>3</v>
      </c>
      <c r="E304" s="1" t="s">
        <v>4</v>
      </c>
      <c r="F304" s="1" t="s">
        <v>3</v>
      </c>
      <c r="G304" s="1" t="s">
        <v>4</v>
      </c>
      <c r="I304" s="9" t="s">
        <v>32</v>
      </c>
      <c r="J304" s="1" t="s">
        <v>3</v>
      </c>
      <c r="K304" s="1" t="s">
        <v>4</v>
      </c>
      <c r="L304" s="1" t="s">
        <v>189</v>
      </c>
      <c r="N304" s="9" t="s">
        <v>32</v>
      </c>
      <c r="O304" s="1" t="s">
        <v>195</v>
      </c>
      <c r="P304" s="1" t="s">
        <v>194</v>
      </c>
    </row>
    <row r="305" spans="2:16" ht="15.75" customHeight="1">
      <c r="B305" s="9" t="s">
        <v>32</v>
      </c>
      <c r="C305" s="2" t="s">
        <v>64</v>
      </c>
      <c r="D305" s="8">
        <v>27.5</v>
      </c>
      <c r="E305" s="8">
        <v>10</v>
      </c>
      <c r="F305" s="8">
        <v>19</v>
      </c>
      <c r="G305" s="8">
        <v>6</v>
      </c>
      <c r="I305" s="2" t="s">
        <v>64</v>
      </c>
      <c r="J305" s="3">
        <f t="shared" ref="J305:K305" si="202">D305+F305+D309+F309</f>
        <v>48.5</v>
      </c>
      <c r="K305" s="3">
        <f t="shared" si="202"/>
        <v>17</v>
      </c>
      <c r="L305" s="3">
        <f t="shared" ref="L305:L311" si="203">SUM(D305:G305)</f>
        <v>62.5</v>
      </c>
      <c r="N305" s="2" t="s">
        <v>165</v>
      </c>
      <c r="O305" s="37">
        <f>J305/(L305+L309)*100</f>
        <v>74.045801526717554</v>
      </c>
      <c r="P305" s="37">
        <f>K305/(L305+L309)*100</f>
        <v>25.954198473282442</v>
      </c>
    </row>
    <row r="306" spans="2:16" ht="15.75" customHeight="1">
      <c r="B306" s="2"/>
      <c r="C306" s="2" t="s">
        <v>76</v>
      </c>
      <c r="D306" s="8">
        <v>3</v>
      </c>
      <c r="E306" s="8">
        <v>0</v>
      </c>
      <c r="F306" s="8">
        <v>0</v>
      </c>
      <c r="G306" s="8">
        <v>0</v>
      </c>
      <c r="I306" s="2" t="s">
        <v>63</v>
      </c>
      <c r="J306" s="3">
        <f t="shared" ref="J306:K306" si="204">D306+F306+D309+F309</f>
        <v>5</v>
      </c>
      <c r="K306" s="3">
        <f t="shared" si="204"/>
        <v>1</v>
      </c>
      <c r="L306" s="3">
        <f t="shared" si="203"/>
        <v>3</v>
      </c>
      <c r="N306" s="2" t="s">
        <v>192</v>
      </c>
      <c r="O306" s="37">
        <f t="shared" ref="O306:O307" si="205">J306/(L306+L309)*100</f>
        <v>83.333333333333343</v>
      </c>
      <c r="P306" s="37">
        <f t="shared" ref="P306:P307" si="206">K306/(L306+L309)*100</f>
        <v>16.666666666666664</v>
      </c>
    </row>
    <row r="307" spans="2:16" ht="15.75" customHeight="1">
      <c r="B307" s="2"/>
      <c r="C307" s="2" t="s">
        <v>66</v>
      </c>
      <c r="D307" s="8">
        <v>3.5</v>
      </c>
      <c r="E307" s="8">
        <v>2.5</v>
      </c>
      <c r="F307" s="8">
        <v>2.5</v>
      </c>
      <c r="G307" s="8">
        <v>1</v>
      </c>
      <c r="I307" s="2" t="s">
        <v>66</v>
      </c>
      <c r="J307" s="3">
        <f t="shared" ref="J307:K307" si="207">D307+F307+D310+F310</f>
        <v>9</v>
      </c>
      <c r="K307" s="3">
        <f t="shared" si="207"/>
        <v>4</v>
      </c>
      <c r="L307" s="3">
        <f t="shared" si="203"/>
        <v>9.5</v>
      </c>
      <c r="N307" s="2" t="s">
        <v>66</v>
      </c>
      <c r="O307" s="37">
        <f t="shared" si="205"/>
        <v>69.230769230769226</v>
      </c>
      <c r="P307" s="37">
        <f t="shared" si="206"/>
        <v>30.76923076923077</v>
      </c>
    </row>
    <row r="308" spans="2:16" ht="15.75" customHeight="1">
      <c r="B308" s="2"/>
      <c r="C308" s="2" t="s">
        <v>77</v>
      </c>
      <c r="D308" s="8">
        <v>0.5</v>
      </c>
      <c r="E308" s="8">
        <v>0</v>
      </c>
      <c r="F308" s="8">
        <v>0</v>
      </c>
      <c r="G308" s="8">
        <v>0</v>
      </c>
      <c r="I308" s="2" t="s">
        <v>65</v>
      </c>
      <c r="J308" s="3">
        <f t="shared" ref="J308:K308" si="208">D308+F308+D310+F310</f>
        <v>3.5</v>
      </c>
      <c r="K308" s="3">
        <f t="shared" si="208"/>
        <v>0.5</v>
      </c>
      <c r="L308" s="3">
        <f t="shared" si="203"/>
        <v>0.5</v>
      </c>
      <c r="N308" s="2" t="s">
        <v>193</v>
      </c>
      <c r="O308" s="37">
        <f>J308/(L308+L310)*100</f>
        <v>87.5</v>
      </c>
      <c r="P308" s="37">
        <f>K308/(L308+L310)*100</f>
        <v>12.5</v>
      </c>
    </row>
    <row r="309" spans="2:16" ht="15.75" customHeight="1">
      <c r="B309" s="2"/>
      <c r="C309" s="2" t="s">
        <v>78</v>
      </c>
      <c r="D309" s="8">
        <v>2</v>
      </c>
      <c r="E309" s="8">
        <v>1</v>
      </c>
      <c r="F309" s="8">
        <v>0</v>
      </c>
      <c r="G309" s="8">
        <v>0</v>
      </c>
      <c r="I309" s="2" t="s">
        <v>67</v>
      </c>
      <c r="J309" s="3">
        <f t="shared" ref="J309:K309" si="209">SUM(D309,F309)</f>
        <v>2</v>
      </c>
      <c r="K309" s="3">
        <f t="shared" si="209"/>
        <v>1</v>
      </c>
      <c r="L309" s="3">
        <f t="shared" si="203"/>
        <v>3</v>
      </c>
    </row>
    <row r="310" spans="2:16" ht="15.75" customHeight="1">
      <c r="B310" s="2"/>
      <c r="C310" s="2" t="s">
        <v>79</v>
      </c>
      <c r="D310" s="8">
        <v>3</v>
      </c>
      <c r="E310" s="8">
        <v>0.5</v>
      </c>
      <c r="F310" s="8">
        <v>0</v>
      </c>
      <c r="G310" s="8">
        <v>0</v>
      </c>
      <c r="I310" s="2" t="s">
        <v>68</v>
      </c>
      <c r="J310" s="3">
        <f t="shared" ref="J310:K310" si="210">SUM(D310,F310)</f>
        <v>3</v>
      </c>
      <c r="K310" s="3">
        <f t="shared" si="210"/>
        <v>0.5</v>
      </c>
      <c r="L310" s="3">
        <f t="shared" si="203"/>
        <v>3.5</v>
      </c>
    </row>
    <row r="311" spans="2:16" ht="15.75" customHeight="1">
      <c r="B311" s="2"/>
      <c r="C311" s="2" t="s">
        <v>12</v>
      </c>
      <c r="D311" s="8">
        <v>15</v>
      </c>
      <c r="E311" s="8">
        <v>19.5</v>
      </c>
      <c r="F311" s="8">
        <v>1.5</v>
      </c>
      <c r="G311" s="8">
        <v>4</v>
      </c>
      <c r="I311" s="2" t="s">
        <v>12</v>
      </c>
      <c r="J311" s="3">
        <f t="shared" ref="J311:K311" si="211">D311+F311</f>
        <v>16.5</v>
      </c>
      <c r="K311" s="3">
        <f t="shared" si="211"/>
        <v>23.5</v>
      </c>
      <c r="L311" s="3">
        <f t="shared" si="203"/>
        <v>40</v>
      </c>
    </row>
    <row r="312" spans="2:16" ht="15.75" customHeight="1"/>
    <row r="313" spans="2:16" ht="15.75" customHeight="1">
      <c r="B313" s="1"/>
      <c r="C313" s="1"/>
      <c r="D313" s="1" t="s">
        <v>0</v>
      </c>
      <c r="E313" s="1"/>
      <c r="F313" s="1" t="s">
        <v>1</v>
      </c>
      <c r="G313" s="1"/>
    </row>
    <row r="314" spans="2:16" ht="15.75" customHeight="1">
      <c r="B314" s="1" t="s">
        <v>27</v>
      </c>
      <c r="C314" s="1"/>
      <c r="D314" s="1" t="s">
        <v>3</v>
      </c>
      <c r="E314" s="1" t="s">
        <v>4</v>
      </c>
      <c r="F314" s="1" t="s">
        <v>3</v>
      </c>
      <c r="G314" s="1" t="s">
        <v>4</v>
      </c>
      <c r="I314" s="9" t="s">
        <v>33</v>
      </c>
      <c r="J314" s="1" t="s">
        <v>3</v>
      </c>
      <c r="K314" s="1" t="s">
        <v>4</v>
      </c>
      <c r="L314" s="1" t="s">
        <v>189</v>
      </c>
      <c r="N314" s="9" t="s">
        <v>33</v>
      </c>
      <c r="O314" s="1" t="s">
        <v>195</v>
      </c>
      <c r="P314" s="1" t="s">
        <v>194</v>
      </c>
    </row>
    <row r="315" spans="2:16" ht="15.75" customHeight="1">
      <c r="B315" s="9" t="s">
        <v>33</v>
      </c>
      <c r="C315" s="2" t="s">
        <v>64</v>
      </c>
      <c r="D315" s="8">
        <v>18</v>
      </c>
      <c r="E315" s="8">
        <v>16</v>
      </c>
      <c r="F315" s="8">
        <v>18</v>
      </c>
      <c r="G315" s="8">
        <v>6</v>
      </c>
      <c r="I315" s="2" t="s">
        <v>64</v>
      </c>
      <c r="J315" s="3">
        <f t="shared" ref="J315:K315" si="212">D315+F315+D319+F319</f>
        <v>40.5</v>
      </c>
      <c r="K315" s="3">
        <f t="shared" si="212"/>
        <v>22</v>
      </c>
      <c r="L315" s="3">
        <f t="shared" ref="L315:L321" si="213">SUM(D315:G315)</f>
        <v>58</v>
      </c>
      <c r="N315" s="2" t="s">
        <v>165</v>
      </c>
      <c r="O315" s="37">
        <f>J315/(L315+L319)*100</f>
        <v>64.8</v>
      </c>
      <c r="P315" s="37">
        <f>K315/(L315+L319)*100</f>
        <v>35.199999999999996</v>
      </c>
    </row>
    <row r="316" spans="2:16" ht="15.75" customHeight="1">
      <c r="B316" s="2"/>
      <c r="C316" s="2" t="s">
        <v>76</v>
      </c>
      <c r="D316" s="8">
        <v>3.5</v>
      </c>
      <c r="E316" s="8">
        <v>0.5</v>
      </c>
      <c r="F316" s="8">
        <v>0</v>
      </c>
      <c r="G316" s="8">
        <v>0</v>
      </c>
      <c r="I316" s="2" t="s">
        <v>63</v>
      </c>
      <c r="J316" s="3">
        <f t="shared" ref="J316:K316" si="214">D316+F316+D319+F319</f>
        <v>8</v>
      </c>
      <c r="K316" s="3">
        <f t="shared" si="214"/>
        <v>0.5</v>
      </c>
      <c r="L316" s="3">
        <f t="shared" si="213"/>
        <v>4</v>
      </c>
      <c r="N316" s="2" t="s">
        <v>192</v>
      </c>
      <c r="O316" s="37">
        <f t="shared" ref="O316:O317" si="215">J316/(L316+L319)*100</f>
        <v>94.117647058823522</v>
      </c>
      <c r="P316" s="37">
        <f t="shared" ref="P316:P317" si="216">K316/(L316+L319)*100</f>
        <v>5.8823529411764701</v>
      </c>
    </row>
    <row r="317" spans="2:16" ht="15.75" customHeight="1">
      <c r="B317" s="2"/>
      <c r="C317" s="2" t="s">
        <v>66</v>
      </c>
      <c r="D317" s="8">
        <v>3.5</v>
      </c>
      <c r="E317" s="8">
        <v>2.5</v>
      </c>
      <c r="F317" s="8">
        <v>0</v>
      </c>
      <c r="G317" s="8">
        <v>0</v>
      </c>
      <c r="I317" s="2" t="s">
        <v>66</v>
      </c>
      <c r="J317" s="3">
        <f t="shared" ref="J317:K317" si="217">D317+F317+D320+F320</f>
        <v>5</v>
      </c>
      <c r="K317" s="3">
        <f t="shared" si="217"/>
        <v>3</v>
      </c>
      <c r="L317" s="3">
        <f t="shared" si="213"/>
        <v>6</v>
      </c>
      <c r="N317" s="2" t="s">
        <v>66</v>
      </c>
      <c r="O317" s="37">
        <f t="shared" si="215"/>
        <v>62.5</v>
      </c>
      <c r="P317" s="37">
        <f t="shared" si="216"/>
        <v>37.5</v>
      </c>
    </row>
    <row r="318" spans="2:16" ht="15.75" customHeight="1">
      <c r="B318" s="2"/>
      <c r="C318" s="2" t="s">
        <v>77</v>
      </c>
      <c r="D318" s="8">
        <v>0.5</v>
      </c>
      <c r="E318" s="8">
        <v>1</v>
      </c>
      <c r="F318" s="8">
        <v>0</v>
      </c>
      <c r="G318" s="8">
        <v>0</v>
      </c>
      <c r="I318" s="2" t="s">
        <v>65</v>
      </c>
      <c r="J318" s="3">
        <f t="shared" ref="J318:K318" si="218">D318+F318+D320+F320</f>
        <v>2</v>
      </c>
      <c r="K318" s="3">
        <f t="shared" si="218"/>
        <v>1.5</v>
      </c>
      <c r="L318" s="3">
        <f t="shared" si="213"/>
        <v>1.5</v>
      </c>
      <c r="N318" s="2" t="s">
        <v>193</v>
      </c>
      <c r="O318" s="37">
        <f>J318/(L318+L320)*100</f>
        <v>57.142857142857139</v>
      </c>
      <c r="P318" s="37">
        <f>K318/(L318+L320)*100</f>
        <v>42.857142857142854</v>
      </c>
    </row>
    <row r="319" spans="2:16" ht="15.75" customHeight="1">
      <c r="B319" s="2"/>
      <c r="C319" s="2" t="s">
        <v>78</v>
      </c>
      <c r="D319" s="8">
        <v>3.5</v>
      </c>
      <c r="E319" s="8">
        <v>0</v>
      </c>
      <c r="F319" s="8">
        <v>1</v>
      </c>
      <c r="G319" s="8">
        <v>0</v>
      </c>
      <c r="I319" s="2" t="s">
        <v>67</v>
      </c>
      <c r="J319" s="3">
        <f t="shared" ref="J319:K319" si="219">SUM(D319,F319)</f>
        <v>4.5</v>
      </c>
      <c r="K319" s="3">
        <f t="shared" si="219"/>
        <v>0</v>
      </c>
      <c r="L319" s="3">
        <f t="shared" si="213"/>
        <v>4.5</v>
      </c>
    </row>
    <row r="320" spans="2:16" ht="15.75" customHeight="1">
      <c r="B320" s="2"/>
      <c r="C320" s="2" t="s">
        <v>79</v>
      </c>
      <c r="D320" s="8">
        <v>1.5</v>
      </c>
      <c r="E320" s="8">
        <v>0.5</v>
      </c>
      <c r="F320" s="8">
        <v>0</v>
      </c>
      <c r="G320" s="8">
        <v>0</v>
      </c>
      <c r="I320" s="2" t="s">
        <v>68</v>
      </c>
      <c r="J320" s="3">
        <f t="shared" ref="J320:K320" si="220">SUM(D320,F320)</f>
        <v>1.5</v>
      </c>
      <c r="K320" s="3">
        <f t="shared" si="220"/>
        <v>0.5</v>
      </c>
      <c r="L320" s="3">
        <f t="shared" si="213"/>
        <v>2</v>
      </c>
    </row>
    <row r="321" spans="2:12" ht="15.75" customHeight="1">
      <c r="B321" s="2"/>
      <c r="C321" s="2" t="s">
        <v>12</v>
      </c>
      <c r="D321" s="8">
        <v>14</v>
      </c>
      <c r="E321" s="8">
        <v>17.5</v>
      </c>
      <c r="F321" s="8">
        <v>1.5</v>
      </c>
      <c r="G321" s="8">
        <v>4.5</v>
      </c>
      <c r="I321" s="2" t="s">
        <v>12</v>
      </c>
      <c r="J321" s="3">
        <f t="shared" ref="J321:K321" si="221">D321+F321</f>
        <v>15.5</v>
      </c>
      <c r="K321" s="3">
        <f t="shared" si="221"/>
        <v>22</v>
      </c>
      <c r="L321" s="3">
        <f t="shared" si="213"/>
        <v>37.5</v>
      </c>
    </row>
    <row r="322" spans="2:12" ht="15.75" customHeight="1"/>
    <row r="323" spans="2:12" ht="15.75" customHeight="1">
      <c r="B323" s="1"/>
      <c r="C323" s="1"/>
      <c r="D323" s="1" t="s">
        <v>0</v>
      </c>
      <c r="E323" s="1"/>
      <c r="F323" s="1" t="s">
        <v>1</v>
      </c>
      <c r="G323" s="1"/>
    </row>
    <row r="324" spans="2:12" ht="15.75" customHeight="1">
      <c r="B324" s="1" t="s">
        <v>22</v>
      </c>
      <c r="C324" s="1"/>
      <c r="D324" s="1" t="s">
        <v>3</v>
      </c>
      <c r="E324" s="1" t="s">
        <v>4</v>
      </c>
      <c r="F324" s="1" t="s">
        <v>3</v>
      </c>
      <c r="G324" s="1" t="s">
        <v>4</v>
      </c>
    </row>
    <row r="325" spans="2:12" ht="15.75" customHeight="1">
      <c r="B325" s="9" t="s">
        <v>23</v>
      </c>
      <c r="C325" s="2" t="s">
        <v>64</v>
      </c>
      <c r="D325" s="8">
        <v>9.5</v>
      </c>
      <c r="E325" s="8">
        <v>8</v>
      </c>
      <c r="F325" s="8">
        <v>2.5</v>
      </c>
      <c r="G325" s="8">
        <v>2.5</v>
      </c>
    </row>
    <row r="326" spans="2:12" ht="15.75" customHeight="1">
      <c r="B326" s="2"/>
      <c r="C326" s="2" t="s">
        <v>76</v>
      </c>
      <c r="D326" s="8">
        <v>7.5</v>
      </c>
      <c r="E326" s="8">
        <v>4</v>
      </c>
      <c r="F326" s="8">
        <v>1</v>
      </c>
      <c r="G326" s="8">
        <v>0.5</v>
      </c>
    </row>
    <row r="327" spans="2:12" ht="15.75" customHeight="1">
      <c r="B327" s="2"/>
      <c r="C327" s="2" t="s">
        <v>66</v>
      </c>
      <c r="D327" s="8">
        <v>3</v>
      </c>
      <c r="E327" s="8">
        <v>4</v>
      </c>
      <c r="F327" s="8">
        <v>0</v>
      </c>
      <c r="G327" s="8">
        <v>0</v>
      </c>
    </row>
    <row r="328" spans="2:12" ht="15.75" customHeight="1">
      <c r="B328" s="2"/>
      <c r="C328" s="2" t="s">
        <v>77</v>
      </c>
      <c r="D328" s="8">
        <v>6.5</v>
      </c>
      <c r="E328" s="8">
        <v>2</v>
      </c>
      <c r="F328" s="8">
        <v>0</v>
      </c>
      <c r="G328" s="8">
        <v>0.5</v>
      </c>
    </row>
    <row r="329" spans="2:12" ht="15.75" customHeight="1">
      <c r="B329" s="2"/>
      <c r="C329" s="2" t="s">
        <v>78</v>
      </c>
      <c r="D329" s="8">
        <v>0.5</v>
      </c>
      <c r="E329" s="8">
        <v>0</v>
      </c>
      <c r="F329" s="8">
        <v>0</v>
      </c>
      <c r="G329" s="8">
        <v>0</v>
      </c>
    </row>
    <row r="330" spans="2:12" ht="15.75" customHeight="1">
      <c r="B330" s="2"/>
      <c r="C330" s="2" t="s">
        <v>79</v>
      </c>
      <c r="D330" s="8">
        <v>0.5</v>
      </c>
      <c r="E330" s="8">
        <v>0</v>
      </c>
      <c r="F330" s="8">
        <v>0</v>
      </c>
      <c r="G330" s="8">
        <v>0</v>
      </c>
    </row>
    <row r="331" spans="2:12" ht="15.75" customHeight="1">
      <c r="B331" s="2"/>
      <c r="C331" s="2" t="s">
        <v>12</v>
      </c>
      <c r="D331" s="8">
        <v>11.5</v>
      </c>
      <c r="E331" s="8">
        <v>10.5</v>
      </c>
      <c r="F331" s="8">
        <v>2.5</v>
      </c>
      <c r="G331" s="8">
        <v>2</v>
      </c>
    </row>
    <row r="332" spans="2:12" ht="15.75" customHeight="1"/>
    <row r="333" spans="2:12" ht="15.75" customHeight="1">
      <c r="B333" s="1"/>
      <c r="C333" s="1"/>
      <c r="D333" s="1" t="s">
        <v>0</v>
      </c>
      <c r="E333" s="1"/>
      <c r="F333" s="1" t="s">
        <v>1</v>
      </c>
      <c r="G333" s="1"/>
    </row>
    <row r="334" spans="2:12" ht="15.75" customHeight="1">
      <c r="B334" s="1" t="s">
        <v>22</v>
      </c>
      <c r="C334" s="1"/>
      <c r="D334" s="1" t="s">
        <v>3</v>
      </c>
      <c r="E334" s="1" t="s">
        <v>4</v>
      </c>
      <c r="F334" s="1" t="s">
        <v>3</v>
      </c>
      <c r="G334" s="1" t="s">
        <v>4</v>
      </c>
    </row>
    <row r="335" spans="2:12" ht="15.75" customHeight="1">
      <c r="B335" s="9" t="s">
        <v>25</v>
      </c>
      <c r="C335" s="2" t="s">
        <v>64</v>
      </c>
      <c r="D335" s="8">
        <v>16</v>
      </c>
      <c r="E335" s="8">
        <v>15.5</v>
      </c>
      <c r="F335" s="8">
        <v>12.5</v>
      </c>
      <c r="G335" s="8">
        <v>12.5</v>
      </c>
    </row>
    <row r="336" spans="2:12" ht="15.75" customHeight="1">
      <c r="B336" s="2"/>
      <c r="C336" s="2" t="s">
        <v>76</v>
      </c>
      <c r="D336" s="8">
        <v>10.5</v>
      </c>
      <c r="E336" s="8">
        <v>10.5</v>
      </c>
      <c r="F336" s="8">
        <v>1</v>
      </c>
      <c r="G336" s="8">
        <v>1</v>
      </c>
    </row>
    <row r="337" spans="2:7" ht="15.75" customHeight="1">
      <c r="B337" s="2"/>
      <c r="C337" s="2" t="s">
        <v>66</v>
      </c>
      <c r="D337" s="8">
        <v>9</v>
      </c>
      <c r="E337" s="8">
        <v>3.5</v>
      </c>
      <c r="F337" s="8">
        <v>1.5</v>
      </c>
      <c r="G337" s="8">
        <v>0.5</v>
      </c>
    </row>
    <row r="338" spans="2:7" ht="15.75" customHeight="1">
      <c r="B338" s="2"/>
      <c r="C338" s="2" t="s">
        <v>77</v>
      </c>
      <c r="D338" s="8">
        <v>2.5</v>
      </c>
      <c r="E338" s="8">
        <v>1</v>
      </c>
      <c r="F338" s="8">
        <v>0.5</v>
      </c>
      <c r="G338" s="8">
        <v>0</v>
      </c>
    </row>
    <row r="339" spans="2:7" ht="15.75" customHeight="1">
      <c r="B339" s="2"/>
      <c r="C339" s="2" t="s">
        <v>78</v>
      </c>
      <c r="D339" s="8">
        <v>1.5</v>
      </c>
      <c r="E339" s="8">
        <v>0.5</v>
      </c>
      <c r="F339" s="8">
        <v>0</v>
      </c>
      <c r="G339" s="8">
        <v>0</v>
      </c>
    </row>
    <row r="340" spans="2:7" ht="15.75" customHeight="1">
      <c r="B340" s="2"/>
      <c r="C340" s="2" t="s">
        <v>79</v>
      </c>
      <c r="D340" s="8">
        <v>1.5</v>
      </c>
      <c r="E340" s="8">
        <v>0.5</v>
      </c>
      <c r="F340" s="8">
        <v>0</v>
      </c>
      <c r="G340" s="8">
        <v>0.5</v>
      </c>
    </row>
    <row r="341" spans="2:7" ht="15.75" customHeight="1">
      <c r="B341" s="2"/>
      <c r="C341" s="2" t="s">
        <v>12</v>
      </c>
      <c r="D341" s="8">
        <v>10.5</v>
      </c>
      <c r="E341" s="8">
        <v>16</v>
      </c>
      <c r="F341" s="8">
        <v>1</v>
      </c>
      <c r="G341" s="8">
        <v>3.5</v>
      </c>
    </row>
    <row r="342" spans="2:7" ht="15.75" customHeight="1"/>
    <row r="343" spans="2:7" ht="15.75" customHeight="1"/>
    <row r="344" spans="2:7" ht="15.75" customHeight="1"/>
    <row r="345" spans="2:7" ht="15.75" customHeight="1"/>
    <row r="346" spans="2:7" ht="15.75" customHeight="1"/>
    <row r="347" spans="2:7" ht="15.75" customHeight="1"/>
    <row r="348" spans="2:7" ht="15.75" customHeight="1"/>
    <row r="349" spans="2:7" ht="15.75" customHeight="1"/>
    <row r="350" spans="2:7" ht="15.75" customHeight="1"/>
    <row r="351" spans="2:7" ht="15.75" customHeight="1"/>
    <row r="352" spans="2:7"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S4:T4"/>
    <mergeCell ref="U4:V4"/>
    <mergeCell ref="W4:X4"/>
    <mergeCell ref="S12:T12"/>
    <mergeCell ref="U12:V12"/>
    <mergeCell ref="W12:X12"/>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sheetViews>
  <sheetFormatPr baseColWidth="10" defaultColWidth="14.42578125" defaultRowHeight="15" customHeight="1"/>
  <cols>
    <col min="1" max="1" width="27.42578125" customWidth="1"/>
    <col min="2" max="9" width="9.140625" customWidth="1"/>
    <col min="10" max="10" width="10.42578125" customWidth="1"/>
    <col min="11" max="35" width="9.140625" customWidth="1"/>
  </cols>
  <sheetData>
    <row r="1" spans="1:28">
      <c r="B1" s="5" t="s">
        <v>58</v>
      </c>
      <c r="C1" s="5"/>
      <c r="D1" s="5"/>
      <c r="E1" s="5"/>
      <c r="F1" s="5"/>
      <c r="G1" s="5"/>
      <c r="I1" s="5" t="s">
        <v>59</v>
      </c>
      <c r="J1" s="5"/>
      <c r="K1" s="5"/>
      <c r="L1" s="5"/>
      <c r="M1" s="5"/>
      <c r="N1" s="5"/>
      <c r="P1" s="5" t="s">
        <v>60</v>
      </c>
      <c r="Q1" s="5"/>
      <c r="R1" s="5"/>
      <c r="S1" s="5"/>
      <c r="T1" s="5"/>
      <c r="U1" s="5"/>
      <c r="W1" s="5" t="s">
        <v>61</v>
      </c>
      <c r="X1" s="5"/>
      <c r="Y1" s="5"/>
      <c r="Z1" s="5"/>
      <c r="AA1" s="5"/>
      <c r="AB1" s="5"/>
    </row>
    <row r="2" spans="1:28">
      <c r="B2" s="1"/>
      <c r="C2" s="1"/>
      <c r="D2" s="1" t="s">
        <v>0</v>
      </c>
      <c r="E2" s="1"/>
      <c r="F2" s="1" t="s">
        <v>1</v>
      </c>
      <c r="G2" s="1"/>
      <c r="I2" s="1"/>
      <c r="J2" s="1"/>
      <c r="K2" s="1" t="s">
        <v>0</v>
      </c>
      <c r="L2" s="1"/>
      <c r="M2" s="1" t="s">
        <v>1</v>
      </c>
      <c r="N2" s="1"/>
      <c r="P2" s="1"/>
      <c r="Q2" s="1"/>
      <c r="R2" s="1" t="s">
        <v>0</v>
      </c>
      <c r="S2" s="1"/>
      <c r="T2" s="1" t="s">
        <v>1</v>
      </c>
      <c r="U2" s="1"/>
      <c r="W2" s="1"/>
      <c r="X2" s="1"/>
      <c r="Y2" s="1" t="s">
        <v>0</v>
      </c>
      <c r="Z2" s="1"/>
      <c r="AA2" s="1" t="s">
        <v>1</v>
      </c>
      <c r="AB2" s="1"/>
    </row>
    <row r="3" spans="1:28">
      <c r="B3" s="1" t="s">
        <v>2</v>
      </c>
      <c r="C3" s="1"/>
      <c r="D3" s="1" t="s">
        <v>3</v>
      </c>
      <c r="E3" s="1" t="s">
        <v>4</v>
      </c>
      <c r="F3" s="1" t="s">
        <v>3</v>
      </c>
      <c r="G3" s="1" t="s">
        <v>4</v>
      </c>
      <c r="I3" s="1" t="s">
        <v>2</v>
      </c>
      <c r="J3" s="1"/>
      <c r="K3" s="1" t="s">
        <v>3</v>
      </c>
      <c r="L3" s="1" t="s">
        <v>4</v>
      </c>
      <c r="M3" s="1" t="s">
        <v>3</v>
      </c>
      <c r="N3" s="1" t="s">
        <v>4</v>
      </c>
      <c r="P3" s="1" t="s">
        <v>2</v>
      </c>
      <c r="Q3" s="1"/>
      <c r="R3" s="1" t="s">
        <v>3</v>
      </c>
      <c r="S3" s="1" t="s">
        <v>4</v>
      </c>
      <c r="T3" s="1" t="s">
        <v>3</v>
      </c>
      <c r="U3" s="1" t="s">
        <v>4</v>
      </c>
      <c r="W3" s="1" t="s">
        <v>2</v>
      </c>
      <c r="X3" s="1"/>
      <c r="Y3" s="1" t="s">
        <v>3</v>
      </c>
      <c r="Z3" s="1" t="s">
        <v>4</v>
      </c>
      <c r="AA3" s="1" t="s">
        <v>3</v>
      </c>
      <c r="AB3" s="1" t="s">
        <v>4</v>
      </c>
    </row>
    <row r="4" spans="1:28">
      <c r="A4" s="6" t="s">
        <v>62</v>
      </c>
      <c r="B4" s="7" t="s">
        <v>45</v>
      </c>
      <c r="C4" s="2" t="s">
        <v>6</v>
      </c>
      <c r="D4" s="2">
        <v>10.5</v>
      </c>
      <c r="E4" s="2">
        <v>1</v>
      </c>
      <c r="F4" s="2">
        <v>4.5</v>
      </c>
      <c r="G4" s="2">
        <v>0</v>
      </c>
      <c r="I4" s="7" t="s">
        <v>45</v>
      </c>
      <c r="J4" s="2" t="s">
        <v>63</v>
      </c>
      <c r="K4" s="2">
        <v>10.5</v>
      </c>
      <c r="L4" s="2">
        <v>1</v>
      </c>
      <c r="M4" s="2">
        <v>4.5</v>
      </c>
      <c r="N4" s="2">
        <v>0</v>
      </c>
      <c r="P4" s="7" t="s">
        <v>45</v>
      </c>
      <c r="Q4" s="2" t="s">
        <v>64</v>
      </c>
      <c r="R4" s="2">
        <v>9</v>
      </c>
      <c r="S4" s="2">
        <v>25.5</v>
      </c>
      <c r="T4" s="2">
        <v>6</v>
      </c>
      <c r="U4" s="2">
        <v>13</v>
      </c>
      <c r="W4" s="7" t="s">
        <v>45</v>
      </c>
      <c r="X4" s="2" t="s">
        <v>64</v>
      </c>
      <c r="Y4" s="8">
        <f t="shared" ref="Y4:AB4" si="0">R4-R6-R8+R9</f>
        <v>7.5</v>
      </c>
      <c r="Z4" s="8">
        <f t="shared" si="0"/>
        <v>23</v>
      </c>
      <c r="AA4" s="8">
        <f t="shared" si="0"/>
        <v>5.5</v>
      </c>
      <c r="AB4" s="8">
        <f t="shared" si="0"/>
        <v>12.5</v>
      </c>
    </row>
    <row r="5" spans="1:28">
      <c r="B5" s="2"/>
      <c r="C5" s="2" t="s">
        <v>7</v>
      </c>
      <c r="D5" s="2">
        <v>9</v>
      </c>
      <c r="E5" s="2">
        <v>25.5</v>
      </c>
      <c r="F5" s="2">
        <v>6</v>
      </c>
      <c r="G5" s="2">
        <v>13</v>
      </c>
      <c r="I5" s="2"/>
      <c r="J5" s="2" t="s">
        <v>64</v>
      </c>
      <c r="K5" s="2">
        <v>9</v>
      </c>
      <c r="L5" s="2">
        <v>25.5</v>
      </c>
      <c r="M5" s="2">
        <v>6</v>
      </c>
      <c r="N5" s="2">
        <v>13</v>
      </c>
      <c r="P5" s="2"/>
      <c r="Q5" s="2" t="s">
        <v>63</v>
      </c>
      <c r="R5" s="2">
        <v>10.5</v>
      </c>
      <c r="S5" s="2">
        <v>1</v>
      </c>
      <c r="T5" s="2">
        <v>4.5</v>
      </c>
      <c r="U5" s="2">
        <v>0</v>
      </c>
      <c r="W5" s="2"/>
      <c r="X5" s="2" t="s">
        <v>63</v>
      </c>
      <c r="Y5" s="8">
        <f t="shared" ref="Y5:AB5" si="1">R5-R8-R7+R9</f>
        <v>8</v>
      </c>
      <c r="Z5" s="8">
        <f t="shared" si="1"/>
        <v>0</v>
      </c>
      <c r="AA5" s="8">
        <f t="shared" si="1"/>
        <v>3</v>
      </c>
      <c r="AB5" s="8">
        <f t="shared" si="1"/>
        <v>0</v>
      </c>
    </row>
    <row r="6" spans="1:28">
      <c r="B6" s="2"/>
      <c r="C6" s="2" t="s">
        <v>8</v>
      </c>
      <c r="D6" s="2">
        <v>2.5</v>
      </c>
      <c r="E6" s="2">
        <v>0.5</v>
      </c>
      <c r="F6" s="2">
        <v>1.5</v>
      </c>
      <c r="G6" s="2">
        <v>0</v>
      </c>
      <c r="I6" s="2"/>
      <c r="J6" s="2" t="s">
        <v>65</v>
      </c>
      <c r="K6" s="2">
        <v>2.5</v>
      </c>
      <c r="L6" s="2">
        <v>0.5</v>
      </c>
      <c r="M6" s="2">
        <v>1.5</v>
      </c>
      <c r="N6" s="2">
        <v>0</v>
      </c>
      <c r="P6" s="2"/>
      <c r="Q6" s="2" t="s">
        <v>66</v>
      </c>
      <c r="R6" s="2">
        <v>1.5</v>
      </c>
      <c r="S6" s="2">
        <v>2</v>
      </c>
      <c r="T6" s="2">
        <v>0.5</v>
      </c>
      <c r="U6" s="2">
        <v>0.5</v>
      </c>
      <c r="W6" s="2"/>
      <c r="X6" s="2" t="s">
        <v>66</v>
      </c>
      <c r="Y6" s="8">
        <f t="shared" ref="Y6:AB6" si="2">R6-R9</f>
        <v>1</v>
      </c>
      <c r="Z6" s="8">
        <f t="shared" si="2"/>
        <v>2</v>
      </c>
      <c r="AA6" s="8">
        <f t="shared" si="2"/>
        <v>0.5</v>
      </c>
      <c r="AB6" s="8">
        <f t="shared" si="2"/>
        <v>0.5</v>
      </c>
    </row>
    <row r="7" spans="1:28">
      <c r="B7" s="2"/>
      <c r="C7" s="2" t="s">
        <v>9</v>
      </c>
      <c r="D7" s="2">
        <v>1.5</v>
      </c>
      <c r="E7" s="2">
        <v>2</v>
      </c>
      <c r="F7" s="2">
        <v>0.5</v>
      </c>
      <c r="G7" s="2">
        <v>0.5</v>
      </c>
      <c r="I7" s="2"/>
      <c r="J7" s="2" t="s">
        <v>66</v>
      </c>
      <c r="K7" s="2">
        <v>1.5</v>
      </c>
      <c r="L7" s="2">
        <v>2</v>
      </c>
      <c r="M7" s="2">
        <v>0.5</v>
      </c>
      <c r="N7" s="2">
        <v>0.5</v>
      </c>
      <c r="P7" s="2"/>
      <c r="Q7" s="2" t="s">
        <v>65</v>
      </c>
      <c r="R7" s="2">
        <v>2.5</v>
      </c>
      <c r="S7" s="2">
        <v>0.5</v>
      </c>
      <c r="T7" s="2">
        <v>1.5</v>
      </c>
      <c r="U7" s="2">
        <v>0</v>
      </c>
      <c r="W7" s="2"/>
      <c r="X7" s="2" t="s">
        <v>65</v>
      </c>
      <c r="Y7" s="8">
        <f t="shared" ref="Y7:AB7" si="3">R7-R9</f>
        <v>2</v>
      </c>
      <c r="Z7" s="8">
        <f t="shared" si="3"/>
        <v>0.5</v>
      </c>
      <c r="AA7" s="8">
        <f t="shared" si="3"/>
        <v>1.5</v>
      </c>
      <c r="AB7" s="8">
        <f t="shared" si="3"/>
        <v>0</v>
      </c>
    </row>
    <row r="8" spans="1:28">
      <c r="B8" s="2"/>
      <c r="C8" s="2" t="s">
        <v>10</v>
      </c>
      <c r="D8" s="2">
        <v>0.5</v>
      </c>
      <c r="E8" s="2">
        <v>0.5</v>
      </c>
      <c r="F8" s="2">
        <v>0</v>
      </c>
      <c r="G8" s="2">
        <v>0</v>
      </c>
      <c r="I8" s="2"/>
      <c r="J8" s="2" t="s">
        <v>67</v>
      </c>
      <c r="K8" s="2">
        <v>0.5</v>
      </c>
      <c r="L8" s="2">
        <v>0.5</v>
      </c>
      <c r="M8" s="2">
        <v>0</v>
      </c>
      <c r="N8" s="2">
        <v>0</v>
      </c>
      <c r="P8" s="2"/>
      <c r="Q8" s="2" t="s">
        <v>67</v>
      </c>
      <c r="R8" s="2">
        <v>0.5</v>
      </c>
      <c r="S8" s="2">
        <v>0.5</v>
      </c>
      <c r="T8" s="2">
        <v>0</v>
      </c>
      <c r="U8" s="2">
        <v>0</v>
      </c>
      <c r="W8" s="2"/>
      <c r="X8" s="2" t="s">
        <v>67</v>
      </c>
      <c r="Y8" s="8">
        <f t="shared" ref="Y8:AB8" si="4">R8-R9</f>
        <v>0</v>
      </c>
      <c r="Z8" s="8">
        <f t="shared" si="4"/>
        <v>0.5</v>
      </c>
      <c r="AA8" s="8">
        <f t="shared" si="4"/>
        <v>0</v>
      </c>
      <c r="AB8" s="8">
        <f t="shared" si="4"/>
        <v>0</v>
      </c>
    </row>
    <row r="9" spans="1:28">
      <c r="B9" s="2"/>
      <c r="C9" s="2" t="s">
        <v>11</v>
      </c>
      <c r="D9" s="2">
        <v>0.5</v>
      </c>
      <c r="E9" s="2">
        <v>0</v>
      </c>
      <c r="F9" s="2">
        <v>0</v>
      </c>
      <c r="G9" s="2">
        <v>0</v>
      </c>
      <c r="I9" s="2"/>
      <c r="J9" s="2" t="s">
        <v>68</v>
      </c>
      <c r="K9" s="2">
        <v>0.5</v>
      </c>
      <c r="L9" s="2">
        <v>0</v>
      </c>
      <c r="M9" s="2">
        <v>0</v>
      </c>
      <c r="N9" s="2">
        <v>0</v>
      </c>
      <c r="P9" s="2"/>
      <c r="Q9" s="2" t="s">
        <v>68</v>
      </c>
      <c r="R9" s="2">
        <v>0.5</v>
      </c>
      <c r="S9" s="2">
        <v>0</v>
      </c>
      <c r="T9" s="2">
        <v>0</v>
      </c>
      <c r="U9" s="2">
        <v>0</v>
      </c>
      <c r="W9" s="2"/>
      <c r="X9" s="2" t="s">
        <v>68</v>
      </c>
      <c r="Y9" s="8">
        <f t="shared" ref="Y9:AB9" si="5">R9</f>
        <v>0.5</v>
      </c>
      <c r="Z9" s="8">
        <f t="shared" si="5"/>
        <v>0</v>
      </c>
      <c r="AA9" s="8">
        <f t="shared" si="5"/>
        <v>0</v>
      </c>
      <c r="AB9" s="8">
        <f t="shared" si="5"/>
        <v>0</v>
      </c>
    </row>
    <row r="10" spans="1:28">
      <c r="B10" s="2"/>
      <c r="C10" s="2" t="s">
        <v>12</v>
      </c>
      <c r="D10" s="2">
        <v>15</v>
      </c>
      <c r="E10" s="2">
        <v>13.5</v>
      </c>
      <c r="F10" s="2">
        <v>5.5</v>
      </c>
      <c r="G10" s="2">
        <v>3</v>
      </c>
      <c r="I10" s="2"/>
      <c r="J10" s="2" t="s">
        <v>12</v>
      </c>
      <c r="K10" s="2">
        <v>15</v>
      </c>
      <c r="L10" s="2">
        <v>13.5</v>
      </c>
      <c r="M10" s="2">
        <v>5.5</v>
      </c>
      <c r="N10" s="2">
        <v>3</v>
      </c>
      <c r="P10" s="2"/>
      <c r="Q10" s="2" t="s">
        <v>12</v>
      </c>
      <c r="R10" s="2">
        <v>15</v>
      </c>
      <c r="S10" s="2">
        <v>13.5</v>
      </c>
      <c r="T10" s="2">
        <v>5.5</v>
      </c>
      <c r="U10" s="2">
        <v>3</v>
      </c>
      <c r="W10" s="2"/>
      <c r="X10" s="2" t="s">
        <v>12</v>
      </c>
      <c r="Y10" s="8">
        <f t="shared" ref="Y10:AB10" si="6">R10-R6-R7+R9</f>
        <v>11.5</v>
      </c>
      <c r="Z10" s="8">
        <f t="shared" si="6"/>
        <v>11</v>
      </c>
      <c r="AA10" s="8">
        <f t="shared" si="6"/>
        <v>3.5</v>
      </c>
      <c r="AB10" s="8">
        <f t="shared" si="6"/>
        <v>2.5</v>
      </c>
    </row>
    <row r="12" spans="1:28">
      <c r="B12" s="1"/>
      <c r="C12" s="1"/>
      <c r="D12" s="1" t="s">
        <v>0</v>
      </c>
      <c r="E12" s="1"/>
      <c r="F12" s="1" t="s">
        <v>1</v>
      </c>
      <c r="G12" s="1"/>
      <c r="I12" s="1"/>
      <c r="J12" s="1"/>
      <c r="K12" s="1" t="s">
        <v>0</v>
      </c>
      <c r="L12" s="1"/>
      <c r="M12" s="1" t="s">
        <v>1</v>
      </c>
      <c r="N12" s="1"/>
      <c r="P12" s="1"/>
      <c r="Q12" s="1"/>
      <c r="R12" s="1" t="s">
        <v>0</v>
      </c>
      <c r="S12" s="1"/>
      <c r="T12" s="1" t="s">
        <v>1</v>
      </c>
      <c r="U12" s="1"/>
      <c r="W12" s="1"/>
      <c r="X12" s="1"/>
      <c r="Y12" s="1" t="s">
        <v>0</v>
      </c>
      <c r="Z12" s="1"/>
      <c r="AA12" s="1" t="s">
        <v>1</v>
      </c>
      <c r="AB12" s="1"/>
    </row>
    <row r="13" spans="1:28">
      <c r="B13" s="1" t="s">
        <v>2</v>
      </c>
      <c r="C13" s="1"/>
      <c r="D13" s="1" t="s">
        <v>3</v>
      </c>
      <c r="E13" s="1" t="s">
        <v>4</v>
      </c>
      <c r="F13" s="1" t="s">
        <v>3</v>
      </c>
      <c r="G13" s="1" t="s">
        <v>4</v>
      </c>
      <c r="I13" s="1" t="s">
        <v>2</v>
      </c>
      <c r="J13" s="1"/>
      <c r="K13" s="1" t="s">
        <v>3</v>
      </c>
      <c r="L13" s="1" t="s">
        <v>4</v>
      </c>
      <c r="M13" s="1" t="s">
        <v>3</v>
      </c>
      <c r="N13" s="1" t="s">
        <v>4</v>
      </c>
      <c r="P13" s="1" t="s">
        <v>2</v>
      </c>
      <c r="Q13" s="1"/>
      <c r="R13" s="1" t="s">
        <v>3</v>
      </c>
      <c r="S13" s="1" t="s">
        <v>4</v>
      </c>
      <c r="T13" s="1" t="s">
        <v>3</v>
      </c>
      <c r="U13" s="1" t="s">
        <v>4</v>
      </c>
      <c r="W13" s="1" t="s">
        <v>2</v>
      </c>
      <c r="X13" s="1"/>
      <c r="Y13" s="1" t="s">
        <v>3</v>
      </c>
      <c r="Z13" s="1" t="s">
        <v>4</v>
      </c>
      <c r="AA13" s="1" t="s">
        <v>3</v>
      </c>
      <c r="AB13" s="1" t="s">
        <v>4</v>
      </c>
    </row>
    <row r="14" spans="1:28">
      <c r="A14" s="6" t="s">
        <v>62</v>
      </c>
      <c r="B14" s="7" t="s">
        <v>47</v>
      </c>
      <c r="C14" s="2" t="s">
        <v>6</v>
      </c>
      <c r="D14" s="3">
        <v>8.3333333333333339</v>
      </c>
      <c r="E14" s="3">
        <v>3</v>
      </c>
      <c r="F14" s="3">
        <v>1.6666666666666667</v>
      </c>
      <c r="G14" s="3">
        <v>0</v>
      </c>
      <c r="I14" s="7" t="s">
        <v>47</v>
      </c>
      <c r="J14" s="2" t="s">
        <v>63</v>
      </c>
      <c r="K14" s="3">
        <v>8.3333333333333339</v>
      </c>
      <c r="L14" s="3">
        <v>3</v>
      </c>
      <c r="M14" s="3">
        <v>1.6666666666666667</v>
      </c>
      <c r="N14" s="3">
        <v>0</v>
      </c>
      <c r="P14" s="7" t="s">
        <v>47</v>
      </c>
      <c r="Q14" s="2" t="s">
        <v>64</v>
      </c>
      <c r="R14" s="3">
        <v>2.3333333333333335</v>
      </c>
      <c r="S14" s="3">
        <v>16.666666666666668</v>
      </c>
      <c r="T14" s="3">
        <v>0.66666666666666663</v>
      </c>
      <c r="U14" s="3">
        <v>2.6666666666666665</v>
      </c>
      <c r="W14" s="7" t="s">
        <v>47</v>
      </c>
      <c r="X14" s="2" t="s">
        <v>64</v>
      </c>
      <c r="Y14" s="8">
        <f t="shared" ref="Y14:AB14" si="7">R14-R16-R18+R19</f>
        <v>1.6666666666666667</v>
      </c>
      <c r="Z14" s="8">
        <f t="shared" si="7"/>
        <v>11.333333333333336</v>
      </c>
      <c r="AA14" s="8">
        <f t="shared" si="7"/>
        <v>0.66666666666666663</v>
      </c>
      <c r="AB14" s="8">
        <f t="shared" si="7"/>
        <v>1.6666666666666665</v>
      </c>
    </row>
    <row r="15" spans="1:28">
      <c r="B15" s="2"/>
      <c r="C15" s="2" t="s">
        <v>7</v>
      </c>
      <c r="D15" s="3">
        <v>2.3333333333333335</v>
      </c>
      <c r="E15" s="3">
        <v>16.666666666666668</v>
      </c>
      <c r="F15" s="3">
        <v>0.66666666666666663</v>
      </c>
      <c r="G15" s="3">
        <v>2.6666666666666665</v>
      </c>
      <c r="I15" s="2"/>
      <c r="J15" s="2" t="s">
        <v>64</v>
      </c>
      <c r="K15" s="3">
        <v>2.3333333333333335</v>
      </c>
      <c r="L15" s="3">
        <v>16.666666666666668</v>
      </c>
      <c r="M15" s="3">
        <v>0.66666666666666663</v>
      </c>
      <c r="N15" s="3">
        <v>2.6666666666666665</v>
      </c>
      <c r="P15" s="2"/>
      <c r="Q15" s="2" t="s">
        <v>63</v>
      </c>
      <c r="R15" s="3">
        <v>8.3333333333333339</v>
      </c>
      <c r="S15" s="3">
        <v>3</v>
      </c>
      <c r="T15" s="3">
        <v>1.6666666666666667</v>
      </c>
      <c r="U15" s="3">
        <v>0</v>
      </c>
      <c r="W15" s="2"/>
      <c r="X15" s="2" t="s">
        <v>63</v>
      </c>
      <c r="Y15" s="8">
        <f t="shared" ref="Y15:AB15" si="8">R15-R18-R17+R19</f>
        <v>5.3333333333333339</v>
      </c>
      <c r="Z15" s="8">
        <f t="shared" si="8"/>
        <v>1.6666666666666667</v>
      </c>
      <c r="AA15" s="8">
        <f t="shared" si="8"/>
        <v>0.66666666666666674</v>
      </c>
      <c r="AB15" s="8">
        <f t="shared" si="8"/>
        <v>0</v>
      </c>
    </row>
    <row r="16" spans="1:28">
      <c r="B16" s="2"/>
      <c r="C16" s="2" t="s">
        <v>8</v>
      </c>
      <c r="D16" s="3">
        <v>2.6666666666666665</v>
      </c>
      <c r="E16" s="3">
        <v>1</v>
      </c>
      <c r="F16" s="3">
        <v>1</v>
      </c>
      <c r="G16" s="3">
        <v>0</v>
      </c>
      <c r="I16" s="2"/>
      <c r="J16" s="2" t="s">
        <v>65</v>
      </c>
      <c r="K16" s="3">
        <v>2.6666666666666665</v>
      </c>
      <c r="L16" s="3">
        <v>1</v>
      </c>
      <c r="M16" s="3">
        <v>1</v>
      </c>
      <c r="N16" s="3">
        <v>0</v>
      </c>
      <c r="P16" s="2"/>
      <c r="Q16" s="2" t="s">
        <v>66</v>
      </c>
      <c r="R16" s="3">
        <v>0.33333333333333331</v>
      </c>
      <c r="S16" s="3">
        <v>5</v>
      </c>
      <c r="T16" s="3">
        <v>0</v>
      </c>
      <c r="U16" s="3">
        <v>1</v>
      </c>
      <c r="W16" s="2"/>
      <c r="X16" s="2" t="s">
        <v>66</v>
      </c>
      <c r="Y16" s="8">
        <f t="shared" ref="Y16:AB16" si="9">R16-R19</f>
        <v>0.33333333333333331</v>
      </c>
      <c r="Z16" s="8">
        <f t="shared" si="9"/>
        <v>4.666666666666667</v>
      </c>
      <c r="AA16" s="8">
        <f t="shared" si="9"/>
        <v>0</v>
      </c>
      <c r="AB16" s="8">
        <f t="shared" si="9"/>
        <v>1</v>
      </c>
    </row>
    <row r="17" spans="1:28">
      <c r="B17" s="2"/>
      <c r="C17" s="2" t="s">
        <v>9</v>
      </c>
      <c r="D17" s="3">
        <v>0.33333333333333331</v>
      </c>
      <c r="E17" s="3">
        <v>5</v>
      </c>
      <c r="F17" s="3">
        <v>0</v>
      </c>
      <c r="G17" s="3">
        <v>1</v>
      </c>
      <c r="I17" s="2"/>
      <c r="J17" s="2" t="s">
        <v>66</v>
      </c>
      <c r="K17" s="3">
        <v>0.33333333333333331</v>
      </c>
      <c r="L17" s="3">
        <v>5</v>
      </c>
      <c r="M17" s="3">
        <v>0</v>
      </c>
      <c r="N17" s="3">
        <v>1</v>
      </c>
      <c r="P17" s="2"/>
      <c r="Q17" s="2" t="s">
        <v>65</v>
      </c>
      <c r="R17" s="3">
        <v>2.6666666666666665</v>
      </c>
      <c r="S17" s="3">
        <v>1</v>
      </c>
      <c r="T17" s="3">
        <v>1</v>
      </c>
      <c r="U17" s="3">
        <v>0</v>
      </c>
      <c r="W17" s="2"/>
      <c r="X17" s="2" t="s">
        <v>65</v>
      </c>
      <c r="Y17" s="8">
        <f t="shared" ref="Y17:AB17" si="10">R17-R19</f>
        <v>2.6666666666666665</v>
      </c>
      <c r="Z17" s="8">
        <f t="shared" si="10"/>
        <v>0.66666666666666674</v>
      </c>
      <c r="AA17" s="8">
        <f t="shared" si="10"/>
        <v>1</v>
      </c>
      <c r="AB17" s="8">
        <f t="shared" si="10"/>
        <v>0</v>
      </c>
    </row>
    <row r="18" spans="1:28">
      <c r="B18" s="2"/>
      <c r="C18" s="2" t="s">
        <v>10</v>
      </c>
      <c r="D18" s="3">
        <v>0.33333333333333331</v>
      </c>
      <c r="E18" s="3">
        <v>0.66666666666666663</v>
      </c>
      <c r="F18" s="3">
        <v>0</v>
      </c>
      <c r="G18" s="3">
        <v>0</v>
      </c>
      <c r="I18" s="2"/>
      <c r="J18" s="2" t="s">
        <v>67</v>
      </c>
      <c r="K18" s="3">
        <v>0.33333333333333331</v>
      </c>
      <c r="L18" s="3">
        <v>0.66666666666666663</v>
      </c>
      <c r="M18" s="3">
        <v>0</v>
      </c>
      <c r="N18" s="3">
        <v>0</v>
      </c>
      <c r="P18" s="2"/>
      <c r="Q18" s="2" t="s">
        <v>67</v>
      </c>
      <c r="R18" s="3">
        <v>0.33333333333333331</v>
      </c>
      <c r="S18" s="3">
        <v>0.66666666666666663</v>
      </c>
      <c r="T18" s="3">
        <v>0</v>
      </c>
      <c r="U18" s="3">
        <v>0</v>
      </c>
      <c r="W18" s="2"/>
      <c r="X18" s="2" t="s">
        <v>67</v>
      </c>
      <c r="Y18" s="8">
        <f t="shared" ref="Y18:AB18" si="11">R18-R19</f>
        <v>0.33333333333333331</v>
      </c>
      <c r="Z18" s="8">
        <f t="shared" si="11"/>
        <v>0.33333333333333331</v>
      </c>
      <c r="AA18" s="8">
        <f t="shared" si="11"/>
        <v>0</v>
      </c>
      <c r="AB18" s="8">
        <f t="shared" si="11"/>
        <v>0</v>
      </c>
    </row>
    <row r="19" spans="1:28">
      <c r="B19" s="2"/>
      <c r="C19" s="2" t="s">
        <v>11</v>
      </c>
      <c r="D19" s="3">
        <v>0</v>
      </c>
      <c r="E19" s="3">
        <v>0.33333333333333331</v>
      </c>
      <c r="F19" s="3">
        <v>0</v>
      </c>
      <c r="G19" s="3">
        <v>0</v>
      </c>
      <c r="I19" s="2"/>
      <c r="J19" s="2" t="s">
        <v>68</v>
      </c>
      <c r="K19" s="3">
        <v>0</v>
      </c>
      <c r="L19" s="3">
        <v>0.33333333333333331</v>
      </c>
      <c r="M19" s="3">
        <v>0</v>
      </c>
      <c r="N19" s="3">
        <v>0</v>
      </c>
      <c r="P19" s="2"/>
      <c r="Q19" s="2" t="s">
        <v>68</v>
      </c>
      <c r="R19" s="3">
        <v>0</v>
      </c>
      <c r="S19" s="3">
        <v>0.33333333333333331</v>
      </c>
      <c r="T19" s="3">
        <v>0</v>
      </c>
      <c r="U19" s="3">
        <v>0</v>
      </c>
      <c r="W19" s="2"/>
      <c r="X19" s="2" t="s">
        <v>68</v>
      </c>
      <c r="Y19" s="8">
        <f t="shared" ref="Y19:AB19" si="12">R19</f>
        <v>0</v>
      </c>
      <c r="Z19" s="8">
        <f t="shared" si="12"/>
        <v>0.33333333333333331</v>
      </c>
      <c r="AA19" s="8">
        <f t="shared" si="12"/>
        <v>0</v>
      </c>
      <c r="AB19" s="8">
        <f t="shared" si="12"/>
        <v>0</v>
      </c>
    </row>
    <row r="20" spans="1:28">
      <c r="B20" s="2"/>
      <c r="C20" s="2" t="s">
        <v>12</v>
      </c>
      <c r="D20" s="3">
        <v>20</v>
      </c>
      <c r="E20" s="3">
        <v>17</v>
      </c>
      <c r="F20" s="3">
        <v>4.333333333333333</v>
      </c>
      <c r="G20" s="3">
        <v>3</v>
      </c>
      <c r="I20" s="2"/>
      <c r="J20" s="2" t="s">
        <v>12</v>
      </c>
      <c r="K20" s="3">
        <v>20</v>
      </c>
      <c r="L20" s="3">
        <v>17</v>
      </c>
      <c r="M20" s="3">
        <v>4.333333333333333</v>
      </c>
      <c r="N20" s="3">
        <v>3</v>
      </c>
      <c r="P20" s="2"/>
      <c r="Q20" s="2" t="s">
        <v>12</v>
      </c>
      <c r="R20" s="3">
        <v>20</v>
      </c>
      <c r="S20" s="3">
        <v>17</v>
      </c>
      <c r="T20" s="3">
        <v>4.333333333333333</v>
      </c>
      <c r="U20" s="3">
        <v>3</v>
      </c>
      <c r="W20" s="2"/>
      <c r="X20" s="2" t="s">
        <v>12</v>
      </c>
      <c r="Y20" s="8">
        <f t="shared" ref="Y20:AB20" si="13">R20-R16-R17+R19</f>
        <v>17</v>
      </c>
      <c r="Z20" s="8">
        <f t="shared" si="13"/>
        <v>11.333333333333334</v>
      </c>
      <c r="AA20" s="8">
        <f t="shared" si="13"/>
        <v>3.333333333333333</v>
      </c>
      <c r="AB20" s="8">
        <f t="shared" si="13"/>
        <v>2</v>
      </c>
    </row>
    <row r="21" spans="1:28" ht="15.75" customHeight="1"/>
    <row r="22" spans="1:28" ht="15.75" customHeight="1">
      <c r="B22" s="1"/>
      <c r="C22" s="1"/>
      <c r="D22" s="1" t="s">
        <v>0</v>
      </c>
      <c r="E22" s="1"/>
      <c r="F22" s="1" t="s">
        <v>1</v>
      </c>
      <c r="G22" s="1"/>
      <c r="I22" s="1"/>
      <c r="J22" s="1"/>
      <c r="K22" s="1" t="s">
        <v>0</v>
      </c>
      <c r="L22" s="1"/>
      <c r="M22" s="1" t="s">
        <v>1</v>
      </c>
      <c r="N22" s="1"/>
      <c r="P22" s="1"/>
      <c r="Q22" s="1"/>
      <c r="R22" s="1" t="s">
        <v>0</v>
      </c>
      <c r="S22" s="1"/>
      <c r="T22" s="1" t="s">
        <v>1</v>
      </c>
      <c r="U22" s="1"/>
      <c r="W22" s="1"/>
      <c r="X22" s="1"/>
      <c r="Y22" s="1" t="s">
        <v>0</v>
      </c>
      <c r="Z22" s="1"/>
      <c r="AA22" s="1" t="s">
        <v>1</v>
      </c>
      <c r="AB22" s="1"/>
    </row>
    <row r="23" spans="1:28" ht="15.75" customHeight="1">
      <c r="B23" s="1" t="s">
        <v>2</v>
      </c>
      <c r="C23" s="1"/>
      <c r="D23" s="1" t="s">
        <v>3</v>
      </c>
      <c r="E23" s="1" t="s">
        <v>4</v>
      </c>
      <c r="F23" s="1" t="s">
        <v>3</v>
      </c>
      <c r="G23" s="1" t="s">
        <v>4</v>
      </c>
      <c r="I23" s="1" t="s">
        <v>2</v>
      </c>
      <c r="J23" s="1"/>
      <c r="K23" s="1" t="s">
        <v>3</v>
      </c>
      <c r="L23" s="1" t="s">
        <v>4</v>
      </c>
      <c r="M23" s="1" t="s">
        <v>3</v>
      </c>
      <c r="N23" s="1" t="s">
        <v>4</v>
      </c>
      <c r="P23" s="1" t="s">
        <v>2</v>
      </c>
      <c r="Q23" s="1"/>
      <c r="R23" s="1" t="s">
        <v>3</v>
      </c>
      <c r="S23" s="1" t="s">
        <v>4</v>
      </c>
      <c r="T23" s="1" t="s">
        <v>3</v>
      </c>
      <c r="U23" s="1" t="s">
        <v>4</v>
      </c>
      <c r="W23" s="1" t="s">
        <v>2</v>
      </c>
      <c r="X23" s="1"/>
      <c r="Y23" s="1" t="s">
        <v>3</v>
      </c>
      <c r="Z23" s="1" t="s">
        <v>4</v>
      </c>
      <c r="AA23" s="1" t="s">
        <v>3</v>
      </c>
      <c r="AB23" s="1" t="s">
        <v>4</v>
      </c>
    </row>
    <row r="24" spans="1:28" ht="15.75" customHeight="1">
      <c r="A24" s="6" t="s">
        <v>62</v>
      </c>
      <c r="B24" s="7" t="s">
        <v>48</v>
      </c>
      <c r="C24" s="2" t="s">
        <v>6</v>
      </c>
      <c r="D24" s="2">
        <v>14</v>
      </c>
      <c r="E24" s="2">
        <v>8</v>
      </c>
      <c r="F24" s="2">
        <v>3.5</v>
      </c>
      <c r="G24" s="2">
        <v>1.5</v>
      </c>
      <c r="I24" s="7" t="s">
        <v>48</v>
      </c>
      <c r="J24" s="2" t="s">
        <v>63</v>
      </c>
      <c r="K24" s="2">
        <v>14</v>
      </c>
      <c r="L24" s="2">
        <v>8</v>
      </c>
      <c r="M24" s="2">
        <v>3.5</v>
      </c>
      <c r="N24" s="2">
        <v>1.5</v>
      </c>
      <c r="P24" s="7" t="s">
        <v>48</v>
      </c>
      <c r="Q24" s="2" t="s">
        <v>64</v>
      </c>
      <c r="R24" s="2">
        <v>16.5</v>
      </c>
      <c r="S24" s="2">
        <v>33.5</v>
      </c>
      <c r="T24" s="2">
        <v>12.5</v>
      </c>
      <c r="U24" s="2">
        <v>18.5</v>
      </c>
      <c r="W24" s="7" t="s">
        <v>48</v>
      </c>
      <c r="X24" s="2" t="s">
        <v>64</v>
      </c>
      <c r="Y24" s="8">
        <f t="shared" ref="Y24:AB24" si="14">R24-R26-R28+R29</f>
        <v>8.5</v>
      </c>
      <c r="Z24" s="8">
        <f t="shared" si="14"/>
        <v>20.5</v>
      </c>
      <c r="AA24" s="8">
        <f t="shared" si="14"/>
        <v>11</v>
      </c>
      <c r="AB24" s="8">
        <f t="shared" si="14"/>
        <v>15.5</v>
      </c>
    </row>
    <row r="25" spans="1:28" ht="15.75" customHeight="1">
      <c r="B25" s="2"/>
      <c r="C25" s="2" t="s">
        <v>7</v>
      </c>
      <c r="D25" s="2">
        <v>16.5</v>
      </c>
      <c r="E25" s="2">
        <v>33.5</v>
      </c>
      <c r="F25" s="2">
        <v>12.5</v>
      </c>
      <c r="G25" s="2">
        <v>18.5</v>
      </c>
      <c r="I25" s="2"/>
      <c r="J25" s="2" t="s">
        <v>64</v>
      </c>
      <c r="K25" s="2">
        <v>16.5</v>
      </c>
      <c r="L25" s="2">
        <v>33.5</v>
      </c>
      <c r="M25" s="2">
        <v>12.5</v>
      </c>
      <c r="N25" s="2">
        <v>18.5</v>
      </c>
      <c r="P25" s="2"/>
      <c r="Q25" s="2" t="s">
        <v>63</v>
      </c>
      <c r="R25" s="2">
        <v>14</v>
      </c>
      <c r="S25" s="2">
        <v>8</v>
      </c>
      <c r="T25" s="2">
        <v>3.5</v>
      </c>
      <c r="U25" s="2">
        <v>1.5</v>
      </c>
      <c r="W25" s="2"/>
      <c r="X25" s="2" t="s">
        <v>63</v>
      </c>
      <c r="Y25" s="8">
        <f t="shared" ref="Y25:AB25" si="15">R25-R28-R27+R29</f>
        <v>7</v>
      </c>
      <c r="Z25" s="8">
        <f t="shared" si="15"/>
        <v>2</v>
      </c>
      <c r="AA25" s="8">
        <f t="shared" si="15"/>
        <v>2.5</v>
      </c>
      <c r="AB25" s="8">
        <f t="shared" si="15"/>
        <v>0.5</v>
      </c>
    </row>
    <row r="26" spans="1:28" ht="15.75" customHeight="1">
      <c r="B26" s="2"/>
      <c r="C26" s="2" t="s">
        <v>8</v>
      </c>
      <c r="D26" s="2">
        <v>4.5</v>
      </c>
      <c r="E26" s="2">
        <v>2</v>
      </c>
      <c r="F26" s="2">
        <v>1</v>
      </c>
      <c r="G26" s="2">
        <v>1</v>
      </c>
      <c r="I26" s="2"/>
      <c r="J26" s="2" t="s">
        <v>65</v>
      </c>
      <c r="K26" s="2">
        <v>4.5</v>
      </c>
      <c r="L26" s="2">
        <v>2</v>
      </c>
      <c r="M26" s="2">
        <v>1</v>
      </c>
      <c r="N26" s="2">
        <v>1</v>
      </c>
      <c r="P26" s="2"/>
      <c r="Q26" s="2" t="s">
        <v>66</v>
      </c>
      <c r="R26" s="2">
        <v>5.5</v>
      </c>
      <c r="S26" s="2">
        <v>9</v>
      </c>
      <c r="T26" s="2">
        <v>1.5</v>
      </c>
      <c r="U26" s="2">
        <v>3</v>
      </c>
      <c r="W26" s="2"/>
      <c r="X26" s="2" t="s">
        <v>66</v>
      </c>
      <c r="Y26" s="8">
        <f t="shared" ref="Y26:AB26" si="16">R26-R29</f>
        <v>3</v>
      </c>
      <c r="Z26" s="8">
        <f t="shared" si="16"/>
        <v>7</v>
      </c>
      <c r="AA26" s="8">
        <f t="shared" si="16"/>
        <v>1.5</v>
      </c>
      <c r="AB26" s="8">
        <f t="shared" si="16"/>
        <v>2.5</v>
      </c>
    </row>
    <row r="27" spans="1:28" ht="15.75" customHeight="1">
      <c r="B27" s="2"/>
      <c r="C27" s="2" t="s">
        <v>9</v>
      </c>
      <c r="D27" s="2">
        <v>5.5</v>
      </c>
      <c r="E27" s="2">
        <v>9</v>
      </c>
      <c r="F27" s="2">
        <v>1.5</v>
      </c>
      <c r="G27" s="2">
        <v>3</v>
      </c>
      <c r="I27" s="2"/>
      <c r="J27" s="2" t="s">
        <v>66</v>
      </c>
      <c r="K27" s="2">
        <v>5.5</v>
      </c>
      <c r="L27" s="2">
        <v>9</v>
      </c>
      <c r="M27" s="2">
        <v>1.5</v>
      </c>
      <c r="N27" s="2">
        <v>3</v>
      </c>
      <c r="P27" s="2"/>
      <c r="Q27" s="2" t="s">
        <v>65</v>
      </c>
      <c r="R27" s="2">
        <v>4.5</v>
      </c>
      <c r="S27" s="2">
        <v>2</v>
      </c>
      <c r="T27" s="2">
        <v>1</v>
      </c>
      <c r="U27" s="2">
        <v>1</v>
      </c>
      <c r="W27" s="2"/>
      <c r="X27" s="2" t="s">
        <v>65</v>
      </c>
      <c r="Y27" s="8">
        <f t="shared" ref="Y27:AB27" si="17">R27-R29</f>
        <v>2</v>
      </c>
      <c r="Z27" s="8">
        <f t="shared" si="17"/>
        <v>0</v>
      </c>
      <c r="AA27" s="8">
        <f t="shared" si="17"/>
        <v>1</v>
      </c>
      <c r="AB27" s="8">
        <f t="shared" si="17"/>
        <v>0.5</v>
      </c>
    </row>
    <row r="28" spans="1:28" ht="15.75" customHeight="1">
      <c r="B28" s="2"/>
      <c r="C28" s="2" t="s">
        <v>10</v>
      </c>
      <c r="D28" s="2">
        <v>5</v>
      </c>
      <c r="E28" s="2">
        <v>6</v>
      </c>
      <c r="F28" s="2">
        <v>0</v>
      </c>
      <c r="G28" s="2">
        <v>0.5</v>
      </c>
      <c r="I28" s="2"/>
      <c r="J28" s="2" t="s">
        <v>67</v>
      </c>
      <c r="K28" s="2">
        <v>5</v>
      </c>
      <c r="L28" s="2">
        <v>6</v>
      </c>
      <c r="M28" s="2">
        <v>0</v>
      </c>
      <c r="N28" s="2">
        <v>0.5</v>
      </c>
      <c r="P28" s="2"/>
      <c r="Q28" s="2" t="s">
        <v>67</v>
      </c>
      <c r="R28" s="2">
        <v>5</v>
      </c>
      <c r="S28" s="2">
        <v>6</v>
      </c>
      <c r="T28" s="2">
        <v>0</v>
      </c>
      <c r="U28" s="2">
        <v>0.5</v>
      </c>
      <c r="W28" s="2"/>
      <c r="X28" s="2" t="s">
        <v>67</v>
      </c>
      <c r="Y28" s="8">
        <f t="shared" ref="Y28:AB28" si="18">R28-R29</f>
        <v>2.5</v>
      </c>
      <c r="Z28" s="8">
        <f t="shared" si="18"/>
        <v>4</v>
      </c>
      <c r="AA28" s="8">
        <f t="shared" si="18"/>
        <v>0</v>
      </c>
      <c r="AB28" s="8">
        <f t="shared" si="18"/>
        <v>0</v>
      </c>
    </row>
    <row r="29" spans="1:28" ht="15.75" customHeight="1">
      <c r="B29" s="2"/>
      <c r="C29" s="2" t="s">
        <v>11</v>
      </c>
      <c r="D29" s="2">
        <v>2.5</v>
      </c>
      <c r="E29" s="2">
        <v>2</v>
      </c>
      <c r="F29" s="2">
        <v>0</v>
      </c>
      <c r="G29" s="2">
        <v>0.5</v>
      </c>
      <c r="I29" s="2"/>
      <c r="J29" s="2" t="s">
        <v>68</v>
      </c>
      <c r="K29" s="2">
        <v>2.5</v>
      </c>
      <c r="L29" s="2">
        <v>2</v>
      </c>
      <c r="M29" s="2">
        <v>0</v>
      </c>
      <c r="N29" s="2">
        <v>0.5</v>
      </c>
      <c r="P29" s="2"/>
      <c r="Q29" s="2" t="s">
        <v>68</v>
      </c>
      <c r="R29" s="2">
        <v>2.5</v>
      </c>
      <c r="S29" s="2">
        <v>2</v>
      </c>
      <c r="T29" s="2">
        <v>0</v>
      </c>
      <c r="U29" s="2">
        <v>0.5</v>
      </c>
      <c r="W29" s="2"/>
      <c r="X29" s="2" t="s">
        <v>68</v>
      </c>
      <c r="Y29" s="8">
        <f t="shared" ref="Y29:AB29" si="19">R29</f>
        <v>2.5</v>
      </c>
      <c r="Z29" s="8">
        <f t="shared" si="19"/>
        <v>2</v>
      </c>
      <c r="AA29" s="8">
        <f t="shared" si="19"/>
        <v>0</v>
      </c>
      <c r="AB29" s="8">
        <f t="shared" si="19"/>
        <v>0.5</v>
      </c>
    </row>
    <row r="30" spans="1:28" ht="15.75" customHeight="1">
      <c r="B30" s="2"/>
      <c r="C30" s="2" t="s">
        <v>12</v>
      </c>
      <c r="D30" s="2">
        <v>20.5</v>
      </c>
      <c r="E30" s="2">
        <v>21.5</v>
      </c>
      <c r="F30" s="2">
        <v>4</v>
      </c>
      <c r="G30" s="2">
        <v>4</v>
      </c>
      <c r="I30" s="2"/>
      <c r="J30" s="2" t="s">
        <v>12</v>
      </c>
      <c r="K30" s="2">
        <v>20.5</v>
      </c>
      <c r="L30" s="2">
        <v>21.5</v>
      </c>
      <c r="M30" s="2">
        <v>4</v>
      </c>
      <c r="N30" s="2">
        <v>4</v>
      </c>
      <c r="P30" s="2"/>
      <c r="Q30" s="2" t="s">
        <v>12</v>
      </c>
      <c r="R30" s="2">
        <v>20.5</v>
      </c>
      <c r="S30" s="2">
        <v>21.5</v>
      </c>
      <c r="T30" s="2">
        <v>4</v>
      </c>
      <c r="U30" s="2">
        <v>4</v>
      </c>
      <c r="W30" s="2"/>
      <c r="X30" s="2" t="s">
        <v>12</v>
      </c>
      <c r="Y30" s="8">
        <f t="shared" ref="Y30:AB30" si="20">R30-R26-R27+R29</f>
        <v>13</v>
      </c>
      <c r="Z30" s="8">
        <f t="shared" si="20"/>
        <v>12.5</v>
      </c>
      <c r="AA30" s="8">
        <f t="shared" si="20"/>
        <v>1.5</v>
      </c>
      <c r="AB30" s="8">
        <f t="shared" si="20"/>
        <v>0.5</v>
      </c>
    </row>
    <row r="31" spans="1:28" ht="15.75" customHeight="1"/>
    <row r="32" spans="1:28" ht="15.75" customHeight="1">
      <c r="B32" s="1"/>
      <c r="C32" s="1"/>
      <c r="D32" s="1" t="s">
        <v>0</v>
      </c>
      <c r="E32" s="1"/>
      <c r="F32" s="1" t="s">
        <v>1</v>
      </c>
      <c r="G32" s="1"/>
      <c r="I32" s="1"/>
      <c r="J32" s="1"/>
      <c r="K32" s="1" t="s">
        <v>0</v>
      </c>
      <c r="L32" s="1"/>
      <c r="M32" s="1" t="s">
        <v>1</v>
      </c>
      <c r="N32" s="1"/>
      <c r="P32" s="1"/>
      <c r="Q32" s="1"/>
      <c r="R32" s="1" t="s">
        <v>0</v>
      </c>
      <c r="S32" s="1"/>
      <c r="T32" s="1" t="s">
        <v>1</v>
      </c>
      <c r="U32" s="1"/>
      <c r="W32" s="1"/>
      <c r="X32" s="1"/>
      <c r="Y32" s="1" t="s">
        <v>0</v>
      </c>
      <c r="Z32" s="1"/>
      <c r="AA32" s="1" t="s">
        <v>1</v>
      </c>
      <c r="AB32" s="1"/>
    </row>
    <row r="33" spans="1:28" ht="15.75" customHeight="1">
      <c r="B33" s="1" t="s">
        <v>2</v>
      </c>
      <c r="C33" s="1"/>
      <c r="D33" s="1" t="s">
        <v>3</v>
      </c>
      <c r="E33" s="1" t="s">
        <v>4</v>
      </c>
      <c r="F33" s="1" t="s">
        <v>3</v>
      </c>
      <c r="G33" s="1" t="s">
        <v>4</v>
      </c>
      <c r="I33" s="1" t="s">
        <v>2</v>
      </c>
      <c r="J33" s="1"/>
      <c r="K33" s="1" t="s">
        <v>3</v>
      </c>
      <c r="L33" s="1" t="s">
        <v>4</v>
      </c>
      <c r="M33" s="1" t="s">
        <v>3</v>
      </c>
      <c r="N33" s="1" t="s">
        <v>4</v>
      </c>
      <c r="P33" s="1" t="s">
        <v>2</v>
      </c>
      <c r="Q33" s="1"/>
      <c r="R33" s="1" t="s">
        <v>3</v>
      </c>
      <c r="S33" s="1" t="s">
        <v>4</v>
      </c>
      <c r="T33" s="1" t="s">
        <v>3</v>
      </c>
      <c r="U33" s="1" t="s">
        <v>4</v>
      </c>
      <c r="W33" s="1" t="s">
        <v>2</v>
      </c>
      <c r="X33" s="1"/>
      <c r="Y33" s="1" t="s">
        <v>3</v>
      </c>
      <c r="Z33" s="1" t="s">
        <v>4</v>
      </c>
      <c r="AA33" s="1" t="s">
        <v>3</v>
      </c>
      <c r="AB33" s="1" t="s">
        <v>4</v>
      </c>
    </row>
    <row r="34" spans="1:28" ht="15.75" customHeight="1">
      <c r="A34" s="6" t="s">
        <v>69</v>
      </c>
      <c r="B34" s="9" t="s">
        <v>5</v>
      </c>
      <c r="C34" s="2" t="s">
        <v>6</v>
      </c>
      <c r="D34" s="2">
        <v>8</v>
      </c>
      <c r="E34" s="2">
        <v>2</v>
      </c>
      <c r="F34" s="2">
        <v>1.5</v>
      </c>
      <c r="G34" s="2">
        <v>0</v>
      </c>
      <c r="I34" s="9" t="s">
        <v>5</v>
      </c>
      <c r="J34" s="2" t="s">
        <v>63</v>
      </c>
      <c r="K34" s="2">
        <v>8</v>
      </c>
      <c r="L34" s="2">
        <v>2</v>
      </c>
      <c r="M34" s="2">
        <v>1.5</v>
      </c>
      <c r="N34" s="2">
        <v>0</v>
      </c>
      <c r="P34" s="9" t="s">
        <v>5</v>
      </c>
      <c r="Q34" s="2" t="s">
        <v>64</v>
      </c>
      <c r="R34" s="2">
        <v>22</v>
      </c>
      <c r="S34" s="2">
        <v>28</v>
      </c>
      <c r="T34" s="2">
        <v>9</v>
      </c>
      <c r="U34" s="2">
        <v>5.5</v>
      </c>
      <c r="W34" s="9" t="s">
        <v>5</v>
      </c>
      <c r="X34" s="2" t="s">
        <v>64</v>
      </c>
      <c r="Y34" s="8">
        <f t="shared" ref="Y34:AB34" si="21">R34-R36-R38+R39</f>
        <v>12.5</v>
      </c>
      <c r="Z34" s="8">
        <f t="shared" si="21"/>
        <v>19</v>
      </c>
      <c r="AA34" s="8">
        <f t="shared" si="21"/>
        <v>7.5</v>
      </c>
      <c r="AB34" s="8">
        <f t="shared" si="21"/>
        <v>5</v>
      </c>
    </row>
    <row r="35" spans="1:28" ht="15.75" customHeight="1">
      <c r="B35" s="2"/>
      <c r="C35" s="2" t="s">
        <v>7</v>
      </c>
      <c r="D35" s="2">
        <v>22</v>
      </c>
      <c r="E35" s="2">
        <v>28</v>
      </c>
      <c r="F35" s="2">
        <v>9</v>
      </c>
      <c r="G35" s="2">
        <v>5.5</v>
      </c>
      <c r="I35" s="2"/>
      <c r="J35" s="2" t="s">
        <v>64</v>
      </c>
      <c r="K35" s="2">
        <v>22</v>
      </c>
      <c r="L35" s="2">
        <v>28</v>
      </c>
      <c r="M35" s="2">
        <v>9</v>
      </c>
      <c r="N35" s="2">
        <v>5.5</v>
      </c>
      <c r="P35" s="2"/>
      <c r="Q35" s="2" t="s">
        <v>63</v>
      </c>
      <c r="R35" s="2">
        <v>8</v>
      </c>
      <c r="S35" s="2">
        <v>2</v>
      </c>
      <c r="T35" s="2">
        <v>1.5</v>
      </c>
      <c r="U35" s="2">
        <v>0</v>
      </c>
      <c r="W35" s="2"/>
      <c r="X35" s="2" t="s">
        <v>63</v>
      </c>
      <c r="Y35" s="8">
        <f t="shared" ref="Y35:AB35" si="22">R35-R38-R37+R39</f>
        <v>3</v>
      </c>
      <c r="Z35" s="8">
        <f t="shared" si="22"/>
        <v>1.5</v>
      </c>
      <c r="AA35" s="8">
        <f t="shared" si="22"/>
        <v>0.5</v>
      </c>
      <c r="AB35" s="8">
        <f t="shared" si="22"/>
        <v>0</v>
      </c>
    </row>
    <row r="36" spans="1:28" ht="15.75" customHeight="1">
      <c r="B36" s="2"/>
      <c r="C36" s="2" t="s">
        <v>8</v>
      </c>
      <c r="D36" s="2">
        <v>3.5</v>
      </c>
      <c r="E36" s="2">
        <v>0</v>
      </c>
      <c r="F36" s="2">
        <v>1</v>
      </c>
      <c r="G36" s="2">
        <v>0</v>
      </c>
      <c r="I36" s="2"/>
      <c r="J36" s="2" t="s">
        <v>65</v>
      </c>
      <c r="K36" s="2">
        <v>3.5</v>
      </c>
      <c r="L36" s="2">
        <v>0</v>
      </c>
      <c r="M36" s="2">
        <v>1</v>
      </c>
      <c r="N36" s="2">
        <v>0</v>
      </c>
      <c r="P36" s="2"/>
      <c r="Q36" s="2" t="s">
        <v>66</v>
      </c>
      <c r="R36" s="2">
        <v>8</v>
      </c>
      <c r="S36" s="2">
        <v>8.5</v>
      </c>
      <c r="T36" s="2">
        <v>1.5</v>
      </c>
      <c r="U36" s="2">
        <v>0.5</v>
      </c>
      <c r="W36" s="2"/>
      <c r="X36" s="2" t="s">
        <v>66</v>
      </c>
      <c r="Y36" s="8">
        <f t="shared" ref="Y36:AB36" si="23">R36-R39</f>
        <v>7</v>
      </c>
      <c r="Z36" s="8">
        <f t="shared" si="23"/>
        <v>8.5</v>
      </c>
      <c r="AA36" s="8">
        <f t="shared" si="23"/>
        <v>0.5</v>
      </c>
      <c r="AB36" s="8">
        <f t="shared" si="23"/>
        <v>0.5</v>
      </c>
    </row>
    <row r="37" spans="1:28" ht="15.75" customHeight="1">
      <c r="B37" s="2"/>
      <c r="C37" s="2" t="s">
        <v>9</v>
      </c>
      <c r="D37" s="2">
        <v>8</v>
      </c>
      <c r="E37" s="2">
        <v>8.5</v>
      </c>
      <c r="F37" s="2">
        <v>1.5</v>
      </c>
      <c r="G37" s="2">
        <v>0.5</v>
      </c>
      <c r="I37" s="2"/>
      <c r="J37" s="2" t="s">
        <v>66</v>
      </c>
      <c r="K37" s="2">
        <v>8</v>
      </c>
      <c r="L37" s="2">
        <v>8.5</v>
      </c>
      <c r="M37" s="2">
        <v>1.5</v>
      </c>
      <c r="N37" s="2">
        <v>0.5</v>
      </c>
      <c r="P37" s="2"/>
      <c r="Q37" s="2" t="s">
        <v>65</v>
      </c>
      <c r="R37" s="2">
        <v>3.5</v>
      </c>
      <c r="S37" s="2">
        <v>0</v>
      </c>
      <c r="T37" s="2">
        <v>1</v>
      </c>
      <c r="U37" s="2">
        <v>0</v>
      </c>
      <c r="W37" s="2"/>
      <c r="X37" s="2" t="s">
        <v>65</v>
      </c>
      <c r="Y37" s="8">
        <f t="shared" ref="Y37:AB37" si="24">R37-R39</f>
        <v>2.5</v>
      </c>
      <c r="Z37" s="8">
        <f t="shared" si="24"/>
        <v>0</v>
      </c>
      <c r="AA37" s="8">
        <f t="shared" si="24"/>
        <v>0</v>
      </c>
      <c r="AB37" s="8">
        <f t="shared" si="24"/>
        <v>0</v>
      </c>
    </row>
    <row r="38" spans="1:28" ht="15.75" customHeight="1">
      <c r="B38" s="2"/>
      <c r="C38" s="2" t="s">
        <v>10</v>
      </c>
      <c r="D38" s="2">
        <v>2.5</v>
      </c>
      <c r="E38" s="2">
        <v>0.5</v>
      </c>
      <c r="F38" s="2">
        <v>1</v>
      </c>
      <c r="G38" s="2">
        <v>0</v>
      </c>
      <c r="I38" s="2"/>
      <c r="J38" s="2" t="s">
        <v>67</v>
      </c>
      <c r="K38" s="2">
        <v>2.5</v>
      </c>
      <c r="L38" s="2">
        <v>0.5</v>
      </c>
      <c r="M38" s="2">
        <v>1</v>
      </c>
      <c r="N38" s="2">
        <v>0</v>
      </c>
      <c r="P38" s="2"/>
      <c r="Q38" s="2" t="s">
        <v>67</v>
      </c>
      <c r="R38" s="2">
        <v>2.5</v>
      </c>
      <c r="S38" s="2">
        <v>0.5</v>
      </c>
      <c r="T38" s="2">
        <v>1</v>
      </c>
      <c r="U38" s="2">
        <v>0</v>
      </c>
      <c r="W38" s="2"/>
      <c r="X38" s="2" t="s">
        <v>67</v>
      </c>
      <c r="Y38" s="8">
        <f t="shared" ref="Y38:AB38" si="25">R38-R39</f>
        <v>1.5</v>
      </c>
      <c r="Z38" s="8">
        <f t="shared" si="25"/>
        <v>0.5</v>
      </c>
      <c r="AA38" s="8">
        <f t="shared" si="25"/>
        <v>0</v>
      </c>
      <c r="AB38" s="8">
        <f t="shared" si="25"/>
        <v>0</v>
      </c>
    </row>
    <row r="39" spans="1:28" ht="15.75" customHeight="1">
      <c r="B39" s="2"/>
      <c r="C39" s="2" t="s">
        <v>11</v>
      </c>
      <c r="D39" s="2">
        <v>1</v>
      </c>
      <c r="E39" s="2">
        <v>0</v>
      </c>
      <c r="F39" s="2">
        <v>1</v>
      </c>
      <c r="G39" s="2">
        <v>0</v>
      </c>
      <c r="I39" s="2"/>
      <c r="J39" s="2" t="s">
        <v>68</v>
      </c>
      <c r="K39" s="2">
        <v>1</v>
      </c>
      <c r="L39" s="2">
        <v>0</v>
      </c>
      <c r="M39" s="2">
        <v>1</v>
      </c>
      <c r="N39" s="2">
        <v>0</v>
      </c>
      <c r="P39" s="2"/>
      <c r="Q39" s="2" t="s">
        <v>68</v>
      </c>
      <c r="R39" s="2">
        <v>1</v>
      </c>
      <c r="S39" s="2">
        <v>0</v>
      </c>
      <c r="T39" s="2">
        <v>1</v>
      </c>
      <c r="U39" s="2">
        <v>0</v>
      </c>
      <c r="W39" s="2"/>
      <c r="X39" s="2" t="s">
        <v>68</v>
      </c>
      <c r="Y39" s="8">
        <f t="shared" ref="Y39:AB39" si="26">R39</f>
        <v>1</v>
      </c>
      <c r="Z39" s="8">
        <f t="shared" si="26"/>
        <v>0</v>
      </c>
      <c r="AA39" s="8">
        <f t="shared" si="26"/>
        <v>1</v>
      </c>
      <c r="AB39" s="8">
        <f t="shared" si="26"/>
        <v>0</v>
      </c>
    </row>
    <row r="40" spans="1:28" ht="15.75" customHeight="1">
      <c r="B40" s="2"/>
      <c r="C40" s="2" t="s">
        <v>12</v>
      </c>
      <c r="D40" s="2">
        <v>26.5</v>
      </c>
      <c r="E40" s="2">
        <v>23</v>
      </c>
      <c r="F40" s="2">
        <v>2</v>
      </c>
      <c r="G40" s="2">
        <v>2</v>
      </c>
      <c r="I40" s="2"/>
      <c r="J40" s="2" t="s">
        <v>12</v>
      </c>
      <c r="K40" s="2">
        <v>26.5</v>
      </c>
      <c r="L40" s="2">
        <v>23</v>
      </c>
      <c r="M40" s="2">
        <v>2</v>
      </c>
      <c r="N40" s="2">
        <v>2</v>
      </c>
      <c r="P40" s="2"/>
      <c r="Q40" s="2" t="s">
        <v>12</v>
      </c>
      <c r="R40" s="2">
        <v>26.5</v>
      </c>
      <c r="S40" s="2">
        <v>23</v>
      </c>
      <c r="T40" s="2">
        <v>2</v>
      </c>
      <c r="U40" s="2">
        <v>2</v>
      </c>
      <c r="W40" s="2"/>
      <c r="X40" s="2" t="s">
        <v>12</v>
      </c>
      <c r="Y40" s="8">
        <f t="shared" ref="Y40:AB40" si="27">R40-R36-R37+R39</f>
        <v>16</v>
      </c>
      <c r="Z40" s="8">
        <f t="shared" si="27"/>
        <v>14.5</v>
      </c>
      <c r="AA40" s="8">
        <f t="shared" si="27"/>
        <v>0.5</v>
      </c>
      <c r="AB40" s="8">
        <f t="shared" si="27"/>
        <v>1.5</v>
      </c>
    </row>
    <row r="41" spans="1:28" ht="15.75" customHeight="1"/>
    <row r="42" spans="1:28" ht="15.75" customHeight="1">
      <c r="B42" s="1"/>
      <c r="C42" s="1"/>
      <c r="D42" s="1" t="s">
        <v>0</v>
      </c>
      <c r="E42" s="1"/>
      <c r="F42" s="1" t="s">
        <v>1</v>
      </c>
      <c r="G42" s="1"/>
      <c r="I42" s="1"/>
      <c r="J42" s="1"/>
      <c r="K42" s="1" t="s">
        <v>0</v>
      </c>
      <c r="L42" s="1"/>
      <c r="M42" s="1" t="s">
        <v>1</v>
      </c>
      <c r="N42" s="1"/>
      <c r="P42" s="1"/>
      <c r="Q42" s="1"/>
      <c r="R42" s="1" t="s">
        <v>0</v>
      </c>
      <c r="S42" s="1"/>
      <c r="T42" s="1" t="s">
        <v>1</v>
      </c>
      <c r="U42" s="1"/>
      <c r="W42" s="1"/>
      <c r="X42" s="1"/>
      <c r="Y42" s="1" t="s">
        <v>0</v>
      </c>
      <c r="Z42" s="1"/>
      <c r="AA42" s="1" t="s">
        <v>1</v>
      </c>
      <c r="AB42" s="1"/>
    </row>
    <row r="43" spans="1:28" ht="15.75" customHeight="1">
      <c r="B43" s="1" t="s">
        <v>2</v>
      </c>
      <c r="C43" s="1"/>
      <c r="D43" s="1" t="s">
        <v>3</v>
      </c>
      <c r="E43" s="1" t="s">
        <v>4</v>
      </c>
      <c r="F43" s="1" t="s">
        <v>3</v>
      </c>
      <c r="G43" s="1" t="s">
        <v>4</v>
      </c>
      <c r="I43" s="1" t="s">
        <v>2</v>
      </c>
      <c r="J43" s="1"/>
      <c r="K43" s="1" t="s">
        <v>3</v>
      </c>
      <c r="L43" s="1" t="s">
        <v>4</v>
      </c>
      <c r="M43" s="1" t="s">
        <v>3</v>
      </c>
      <c r="N43" s="1" t="s">
        <v>4</v>
      </c>
      <c r="P43" s="1" t="s">
        <v>2</v>
      </c>
      <c r="Q43" s="1"/>
      <c r="R43" s="1" t="s">
        <v>3</v>
      </c>
      <c r="S43" s="1" t="s">
        <v>4</v>
      </c>
      <c r="T43" s="1" t="s">
        <v>3</v>
      </c>
      <c r="U43" s="1" t="s">
        <v>4</v>
      </c>
      <c r="W43" s="1" t="s">
        <v>2</v>
      </c>
      <c r="X43" s="1"/>
      <c r="Y43" s="1" t="s">
        <v>3</v>
      </c>
      <c r="Z43" s="1" t="s">
        <v>4</v>
      </c>
      <c r="AA43" s="1" t="s">
        <v>3</v>
      </c>
      <c r="AB43" s="1" t="s">
        <v>4</v>
      </c>
    </row>
    <row r="44" spans="1:28" ht="15.75" customHeight="1">
      <c r="A44" s="6" t="s">
        <v>69</v>
      </c>
      <c r="B44" s="9" t="s">
        <v>46</v>
      </c>
      <c r="C44" s="2" t="s">
        <v>6</v>
      </c>
      <c r="D44" s="3">
        <v>3</v>
      </c>
      <c r="E44" s="3">
        <v>1</v>
      </c>
      <c r="F44" s="3">
        <v>0</v>
      </c>
      <c r="G44" s="3">
        <v>0.33333333333333331</v>
      </c>
      <c r="I44" s="9" t="s">
        <v>46</v>
      </c>
      <c r="J44" s="2" t="s">
        <v>63</v>
      </c>
      <c r="K44" s="3">
        <v>3</v>
      </c>
      <c r="L44" s="3">
        <v>1</v>
      </c>
      <c r="M44" s="3">
        <v>0</v>
      </c>
      <c r="N44" s="3">
        <v>0.33333333333333331</v>
      </c>
      <c r="P44" s="9" t="s">
        <v>46</v>
      </c>
      <c r="Q44" s="2" t="s">
        <v>64</v>
      </c>
      <c r="R44" s="3">
        <v>28</v>
      </c>
      <c r="S44" s="3">
        <v>28</v>
      </c>
      <c r="T44" s="3">
        <v>3.3333333333333335</v>
      </c>
      <c r="U44" s="3">
        <v>4</v>
      </c>
      <c r="W44" s="9" t="s">
        <v>46</v>
      </c>
      <c r="X44" s="2" t="s">
        <v>64</v>
      </c>
      <c r="Y44" s="8">
        <f t="shared" ref="Y44:AB44" si="28">R44-R46-R48+R49</f>
        <v>21</v>
      </c>
      <c r="Z44" s="8">
        <f t="shared" si="28"/>
        <v>20.666666666666668</v>
      </c>
      <c r="AA44" s="8">
        <f t="shared" si="28"/>
        <v>3.3333333333333335</v>
      </c>
      <c r="AB44" s="8">
        <f t="shared" si="28"/>
        <v>3.6666666666666665</v>
      </c>
    </row>
    <row r="45" spans="1:28" ht="15.75" customHeight="1">
      <c r="B45" s="2"/>
      <c r="C45" s="2" t="s">
        <v>7</v>
      </c>
      <c r="D45" s="3">
        <v>28</v>
      </c>
      <c r="E45" s="3">
        <v>28</v>
      </c>
      <c r="F45" s="3">
        <v>3.3333333333333335</v>
      </c>
      <c r="G45" s="3">
        <v>4</v>
      </c>
      <c r="I45" s="2"/>
      <c r="J45" s="2" t="s">
        <v>64</v>
      </c>
      <c r="K45" s="3">
        <v>28</v>
      </c>
      <c r="L45" s="3">
        <v>28</v>
      </c>
      <c r="M45" s="3">
        <v>3.3333333333333335</v>
      </c>
      <c r="N45" s="3">
        <v>4</v>
      </c>
      <c r="P45" s="2"/>
      <c r="Q45" s="2" t="s">
        <v>63</v>
      </c>
      <c r="R45" s="3">
        <v>3</v>
      </c>
      <c r="S45" s="3">
        <v>1</v>
      </c>
      <c r="T45" s="3">
        <v>0</v>
      </c>
      <c r="U45" s="3">
        <v>0.33333333333333331</v>
      </c>
      <c r="W45" s="2"/>
      <c r="X45" s="2" t="s">
        <v>63</v>
      </c>
      <c r="Y45" s="8">
        <f t="shared" ref="Y45:AB45" si="29">R45-R48-R47+R49</f>
        <v>0.66666666666666652</v>
      </c>
      <c r="Z45" s="8">
        <f t="shared" si="29"/>
        <v>0.33333333333333343</v>
      </c>
      <c r="AA45" s="8">
        <f t="shared" si="29"/>
        <v>0</v>
      </c>
      <c r="AB45" s="8">
        <f t="shared" si="29"/>
        <v>0</v>
      </c>
    </row>
    <row r="46" spans="1:28" ht="15.75" customHeight="1">
      <c r="B46" s="2"/>
      <c r="C46" s="2" t="s">
        <v>8</v>
      </c>
      <c r="D46" s="3">
        <v>1.6666666666666667</v>
      </c>
      <c r="E46" s="3">
        <v>0.33333333333333331</v>
      </c>
      <c r="F46" s="3">
        <v>0</v>
      </c>
      <c r="G46" s="3">
        <v>0.33333333333333331</v>
      </c>
      <c r="I46" s="2"/>
      <c r="J46" s="2" t="s">
        <v>65</v>
      </c>
      <c r="K46" s="3">
        <v>1.6666666666666667</v>
      </c>
      <c r="L46" s="3">
        <v>0.33333333333333331</v>
      </c>
      <c r="M46" s="3">
        <v>0</v>
      </c>
      <c r="N46" s="3">
        <v>0.33333333333333331</v>
      </c>
      <c r="P46" s="2"/>
      <c r="Q46" s="2" t="s">
        <v>66</v>
      </c>
      <c r="R46" s="3">
        <v>6.333333333333333</v>
      </c>
      <c r="S46" s="3">
        <v>7</v>
      </c>
      <c r="T46" s="3">
        <v>0</v>
      </c>
      <c r="U46" s="3">
        <v>0.33333333333333331</v>
      </c>
      <c r="W46" s="2"/>
      <c r="X46" s="2" t="s">
        <v>66</v>
      </c>
      <c r="Y46" s="8">
        <f t="shared" ref="Y46:AB46" si="30">R46-R49</f>
        <v>6</v>
      </c>
      <c r="Z46" s="8">
        <f t="shared" si="30"/>
        <v>7</v>
      </c>
      <c r="AA46" s="8">
        <f t="shared" si="30"/>
        <v>0</v>
      </c>
      <c r="AB46" s="8">
        <f t="shared" si="30"/>
        <v>0.33333333333333331</v>
      </c>
    </row>
    <row r="47" spans="1:28" ht="15.75" customHeight="1">
      <c r="B47" s="2"/>
      <c r="C47" s="2" t="s">
        <v>9</v>
      </c>
      <c r="D47" s="3">
        <v>6.333333333333333</v>
      </c>
      <c r="E47" s="3">
        <v>7</v>
      </c>
      <c r="F47" s="3">
        <v>0</v>
      </c>
      <c r="G47" s="3">
        <v>0.33333333333333331</v>
      </c>
      <c r="I47" s="2"/>
      <c r="J47" s="2" t="s">
        <v>66</v>
      </c>
      <c r="K47" s="3">
        <v>6.333333333333333</v>
      </c>
      <c r="L47" s="3">
        <v>7</v>
      </c>
      <c r="M47" s="3">
        <v>0</v>
      </c>
      <c r="N47" s="3">
        <v>0.33333333333333331</v>
      </c>
      <c r="P47" s="2"/>
      <c r="Q47" s="2" t="s">
        <v>65</v>
      </c>
      <c r="R47" s="3">
        <v>1.6666666666666667</v>
      </c>
      <c r="S47" s="3">
        <v>0.33333333333333331</v>
      </c>
      <c r="T47" s="3">
        <v>0</v>
      </c>
      <c r="U47" s="3">
        <v>0.33333333333333331</v>
      </c>
      <c r="W47" s="2"/>
      <c r="X47" s="2" t="s">
        <v>65</v>
      </c>
      <c r="Y47" s="8">
        <f t="shared" ref="Y47:AB47" si="31">R47-R49</f>
        <v>1.3333333333333335</v>
      </c>
      <c r="Z47" s="8">
        <f t="shared" si="31"/>
        <v>0.33333333333333331</v>
      </c>
      <c r="AA47" s="8">
        <f t="shared" si="31"/>
        <v>0</v>
      </c>
      <c r="AB47" s="8">
        <f t="shared" si="31"/>
        <v>0.33333333333333331</v>
      </c>
    </row>
    <row r="48" spans="1:28" ht="15.75" customHeight="1">
      <c r="B48" s="2"/>
      <c r="C48" s="2" t="s">
        <v>10</v>
      </c>
      <c r="D48" s="3">
        <v>1</v>
      </c>
      <c r="E48" s="3">
        <v>0.33333333333333331</v>
      </c>
      <c r="F48" s="3">
        <v>0</v>
      </c>
      <c r="G48" s="3">
        <v>0</v>
      </c>
      <c r="I48" s="2"/>
      <c r="J48" s="2" t="s">
        <v>67</v>
      </c>
      <c r="K48" s="3">
        <v>1</v>
      </c>
      <c r="L48" s="3">
        <v>0.33333333333333331</v>
      </c>
      <c r="M48" s="3">
        <v>0</v>
      </c>
      <c r="N48" s="3">
        <v>0</v>
      </c>
      <c r="P48" s="2"/>
      <c r="Q48" s="2" t="s">
        <v>67</v>
      </c>
      <c r="R48" s="3">
        <v>1</v>
      </c>
      <c r="S48" s="3">
        <v>0.33333333333333331</v>
      </c>
      <c r="T48" s="3">
        <v>0</v>
      </c>
      <c r="U48" s="3">
        <v>0</v>
      </c>
      <c r="W48" s="2"/>
      <c r="X48" s="2" t="s">
        <v>67</v>
      </c>
      <c r="Y48" s="8">
        <f t="shared" ref="Y48:AB48" si="32">R48-R49</f>
        <v>0.66666666666666674</v>
      </c>
      <c r="Z48" s="8">
        <f t="shared" si="32"/>
        <v>0.33333333333333331</v>
      </c>
      <c r="AA48" s="8">
        <f t="shared" si="32"/>
        <v>0</v>
      </c>
      <c r="AB48" s="8">
        <f t="shared" si="32"/>
        <v>0</v>
      </c>
    </row>
    <row r="49" spans="1:28" ht="15.75" customHeight="1">
      <c r="B49" s="2"/>
      <c r="C49" s="2" t="s">
        <v>11</v>
      </c>
      <c r="D49" s="3">
        <v>0.33333333333333331</v>
      </c>
      <c r="E49" s="3">
        <v>0</v>
      </c>
      <c r="F49" s="3">
        <v>0</v>
      </c>
      <c r="G49" s="3">
        <v>0</v>
      </c>
      <c r="I49" s="2"/>
      <c r="J49" s="2" t="s">
        <v>68</v>
      </c>
      <c r="K49" s="3">
        <v>0.33333333333333331</v>
      </c>
      <c r="L49" s="3">
        <v>0</v>
      </c>
      <c r="M49" s="3">
        <v>0</v>
      </c>
      <c r="N49" s="3">
        <v>0</v>
      </c>
      <c r="P49" s="2"/>
      <c r="Q49" s="2" t="s">
        <v>68</v>
      </c>
      <c r="R49" s="3">
        <v>0.33333333333333331</v>
      </c>
      <c r="S49" s="3">
        <v>0</v>
      </c>
      <c r="T49" s="3">
        <v>0</v>
      </c>
      <c r="U49" s="3">
        <v>0</v>
      </c>
      <c r="W49" s="2"/>
      <c r="X49" s="2" t="s">
        <v>68</v>
      </c>
      <c r="Y49" s="8">
        <f t="shared" ref="Y49:AB49" si="33">R49</f>
        <v>0.33333333333333331</v>
      </c>
      <c r="Z49" s="8">
        <f t="shared" si="33"/>
        <v>0</v>
      </c>
      <c r="AA49" s="8">
        <f t="shared" si="33"/>
        <v>0</v>
      </c>
      <c r="AB49" s="8">
        <f t="shared" si="33"/>
        <v>0</v>
      </c>
    </row>
    <row r="50" spans="1:28" ht="15.75" customHeight="1">
      <c r="B50" s="2"/>
      <c r="C50" s="2" t="s">
        <v>12</v>
      </c>
      <c r="D50" s="3">
        <v>22.333333333333332</v>
      </c>
      <c r="E50" s="3">
        <v>25</v>
      </c>
      <c r="F50" s="3">
        <v>4</v>
      </c>
      <c r="G50" s="3">
        <v>2.6666666666666665</v>
      </c>
      <c r="I50" s="2"/>
      <c r="J50" s="2" t="s">
        <v>12</v>
      </c>
      <c r="K50" s="3">
        <v>22.333333333333332</v>
      </c>
      <c r="L50" s="3">
        <v>25</v>
      </c>
      <c r="M50" s="3">
        <v>4</v>
      </c>
      <c r="N50" s="3">
        <v>2.6666666666666665</v>
      </c>
      <c r="P50" s="2"/>
      <c r="Q50" s="2" t="s">
        <v>12</v>
      </c>
      <c r="R50" s="3">
        <v>22.333333333333332</v>
      </c>
      <c r="S50" s="3">
        <v>25</v>
      </c>
      <c r="T50" s="3">
        <v>4</v>
      </c>
      <c r="U50" s="3">
        <v>2.6666666666666665</v>
      </c>
      <c r="W50" s="2"/>
      <c r="X50" s="2" t="s">
        <v>12</v>
      </c>
      <c r="Y50" s="8">
        <f t="shared" ref="Y50:AB50" si="34">R50-R46-R47+R49</f>
        <v>14.666666666666668</v>
      </c>
      <c r="Z50" s="8">
        <f t="shared" si="34"/>
        <v>17.666666666666668</v>
      </c>
      <c r="AA50" s="8">
        <f t="shared" si="34"/>
        <v>4</v>
      </c>
      <c r="AB50" s="8">
        <f t="shared" si="34"/>
        <v>1.9999999999999998</v>
      </c>
    </row>
    <row r="51" spans="1:28" ht="15.75" customHeight="1"/>
    <row r="52" spans="1:28" ht="15.75" customHeight="1">
      <c r="B52" s="1"/>
      <c r="C52" s="1"/>
      <c r="D52" s="1" t="s">
        <v>0</v>
      </c>
      <c r="E52" s="1"/>
      <c r="F52" s="1" t="s">
        <v>1</v>
      </c>
      <c r="G52" s="1"/>
      <c r="I52" s="1"/>
      <c r="J52" s="1"/>
      <c r="K52" s="1" t="s">
        <v>0</v>
      </c>
      <c r="L52" s="1"/>
      <c r="M52" s="1" t="s">
        <v>1</v>
      </c>
      <c r="N52" s="1"/>
      <c r="P52" s="1"/>
      <c r="Q52" s="1"/>
      <c r="R52" s="1" t="s">
        <v>0</v>
      </c>
      <c r="S52" s="1"/>
      <c r="T52" s="1" t="s">
        <v>1</v>
      </c>
      <c r="U52" s="1"/>
      <c r="W52" s="1"/>
      <c r="X52" s="1"/>
      <c r="Y52" s="1" t="s">
        <v>0</v>
      </c>
      <c r="Z52" s="1"/>
      <c r="AA52" s="1" t="s">
        <v>1</v>
      </c>
      <c r="AB52" s="1"/>
    </row>
    <row r="53" spans="1:28" ht="15.75" customHeight="1">
      <c r="B53" s="1" t="s">
        <v>2</v>
      </c>
      <c r="C53" s="1"/>
      <c r="D53" s="1" t="s">
        <v>3</v>
      </c>
      <c r="E53" s="1" t="s">
        <v>4</v>
      </c>
      <c r="F53" s="1" t="s">
        <v>3</v>
      </c>
      <c r="G53" s="1" t="s">
        <v>4</v>
      </c>
      <c r="I53" s="1" t="s">
        <v>2</v>
      </c>
      <c r="J53" s="1"/>
      <c r="K53" s="1" t="s">
        <v>3</v>
      </c>
      <c r="L53" s="1" t="s">
        <v>4</v>
      </c>
      <c r="M53" s="1" t="s">
        <v>3</v>
      </c>
      <c r="N53" s="1" t="s">
        <v>4</v>
      </c>
      <c r="P53" s="1" t="s">
        <v>2</v>
      </c>
      <c r="Q53" s="1"/>
      <c r="R53" s="1" t="s">
        <v>3</v>
      </c>
      <c r="S53" s="1" t="s">
        <v>4</v>
      </c>
      <c r="T53" s="1" t="s">
        <v>3</v>
      </c>
      <c r="U53" s="1" t="s">
        <v>4</v>
      </c>
      <c r="W53" s="1" t="s">
        <v>2</v>
      </c>
      <c r="X53" s="1"/>
      <c r="Y53" s="1" t="s">
        <v>3</v>
      </c>
      <c r="Z53" s="1" t="s">
        <v>4</v>
      </c>
      <c r="AA53" s="1" t="s">
        <v>3</v>
      </c>
      <c r="AB53" s="1" t="s">
        <v>4</v>
      </c>
    </row>
    <row r="54" spans="1:28" ht="15.75" customHeight="1">
      <c r="A54" s="6" t="s">
        <v>69</v>
      </c>
      <c r="B54" s="9" t="s">
        <v>49</v>
      </c>
      <c r="C54" s="2" t="s">
        <v>6</v>
      </c>
      <c r="D54" s="2">
        <v>15</v>
      </c>
      <c r="E54" s="2">
        <v>3</v>
      </c>
      <c r="F54" s="2">
        <v>4</v>
      </c>
      <c r="G54" s="2">
        <v>0.5</v>
      </c>
      <c r="I54" s="9" t="s">
        <v>49</v>
      </c>
      <c r="J54" s="2" t="s">
        <v>63</v>
      </c>
      <c r="K54" s="2">
        <v>15</v>
      </c>
      <c r="L54" s="2">
        <v>3</v>
      </c>
      <c r="M54" s="2">
        <v>4</v>
      </c>
      <c r="N54" s="2">
        <v>0.5</v>
      </c>
      <c r="P54" s="9" t="s">
        <v>49</v>
      </c>
      <c r="Q54" s="2" t="s">
        <v>64</v>
      </c>
      <c r="R54" s="2">
        <v>13</v>
      </c>
      <c r="S54" s="2">
        <v>10.5</v>
      </c>
      <c r="T54" s="2">
        <v>7</v>
      </c>
      <c r="U54" s="2">
        <v>9</v>
      </c>
      <c r="W54" s="9" t="s">
        <v>49</v>
      </c>
      <c r="X54" s="2" t="s">
        <v>64</v>
      </c>
      <c r="Y54" s="8">
        <f t="shared" ref="Y54:AB54" si="35">R54-R56-R58+R59</f>
        <v>8</v>
      </c>
      <c r="Z54" s="8">
        <f t="shared" si="35"/>
        <v>6</v>
      </c>
      <c r="AA54" s="8">
        <f t="shared" si="35"/>
        <v>5</v>
      </c>
      <c r="AB54" s="8">
        <f t="shared" si="35"/>
        <v>5.5</v>
      </c>
    </row>
    <row r="55" spans="1:28" ht="15.75" customHeight="1">
      <c r="B55" s="2"/>
      <c r="C55" s="2" t="s">
        <v>7</v>
      </c>
      <c r="D55" s="2">
        <v>13</v>
      </c>
      <c r="E55" s="2">
        <v>10.5</v>
      </c>
      <c r="F55" s="2">
        <v>7</v>
      </c>
      <c r="G55" s="2">
        <v>9</v>
      </c>
      <c r="I55" s="2"/>
      <c r="J55" s="2" t="s">
        <v>64</v>
      </c>
      <c r="K55" s="2">
        <v>13</v>
      </c>
      <c r="L55" s="2">
        <v>10.5</v>
      </c>
      <c r="M55" s="2">
        <v>7</v>
      </c>
      <c r="N55" s="2">
        <v>9</v>
      </c>
      <c r="P55" s="2"/>
      <c r="Q55" s="2" t="s">
        <v>63</v>
      </c>
      <c r="R55" s="2">
        <v>15</v>
      </c>
      <c r="S55" s="2">
        <v>3</v>
      </c>
      <c r="T55" s="2">
        <v>4</v>
      </c>
      <c r="U55" s="2">
        <v>0.5</v>
      </c>
      <c r="W55" s="2"/>
      <c r="X55" s="2" t="s">
        <v>63</v>
      </c>
      <c r="Y55" s="8">
        <f t="shared" ref="Y55:AB55" si="36">R55-R58-R57+R59</f>
        <v>4.5</v>
      </c>
      <c r="Z55" s="8">
        <f t="shared" si="36"/>
        <v>0</v>
      </c>
      <c r="AA55" s="8">
        <f t="shared" si="36"/>
        <v>1.5</v>
      </c>
      <c r="AB55" s="8">
        <f t="shared" si="36"/>
        <v>0</v>
      </c>
    </row>
    <row r="56" spans="1:28" ht="15.75" customHeight="1">
      <c r="B56" s="2"/>
      <c r="C56" s="2" t="s">
        <v>8</v>
      </c>
      <c r="D56" s="2">
        <v>10</v>
      </c>
      <c r="E56" s="2">
        <v>2.5</v>
      </c>
      <c r="F56" s="2">
        <v>2</v>
      </c>
      <c r="G56" s="2">
        <v>0</v>
      </c>
      <c r="I56" s="2"/>
      <c r="J56" s="2" t="s">
        <v>65</v>
      </c>
      <c r="K56" s="2">
        <v>10</v>
      </c>
      <c r="L56" s="2">
        <v>2.5</v>
      </c>
      <c r="M56" s="2">
        <v>2</v>
      </c>
      <c r="N56" s="2">
        <v>0</v>
      </c>
      <c r="P56" s="2"/>
      <c r="Q56" s="2" t="s">
        <v>66</v>
      </c>
      <c r="R56" s="2">
        <v>4.5</v>
      </c>
      <c r="S56" s="2">
        <v>4</v>
      </c>
      <c r="T56" s="2">
        <v>1.5</v>
      </c>
      <c r="U56" s="2">
        <v>3</v>
      </c>
      <c r="W56" s="2"/>
      <c r="X56" s="2" t="s">
        <v>66</v>
      </c>
      <c r="Y56" s="8">
        <f t="shared" ref="Y56:AB56" si="37">R56-R59</f>
        <v>2.5</v>
      </c>
      <c r="Z56" s="8">
        <f t="shared" si="37"/>
        <v>3</v>
      </c>
      <c r="AA56" s="8">
        <f t="shared" si="37"/>
        <v>0.5</v>
      </c>
      <c r="AB56" s="8">
        <f t="shared" si="37"/>
        <v>3</v>
      </c>
    </row>
    <row r="57" spans="1:28" ht="15.75" customHeight="1">
      <c r="B57" s="2"/>
      <c r="C57" s="2" t="s">
        <v>9</v>
      </c>
      <c r="D57" s="2">
        <v>4.5</v>
      </c>
      <c r="E57" s="2">
        <v>4</v>
      </c>
      <c r="F57" s="2">
        <v>1.5</v>
      </c>
      <c r="G57" s="2">
        <v>3</v>
      </c>
      <c r="I57" s="2"/>
      <c r="J57" s="2" t="s">
        <v>66</v>
      </c>
      <c r="K57" s="2">
        <v>4.5</v>
      </c>
      <c r="L57" s="2">
        <v>4</v>
      </c>
      <c r="M57" s="2">
        <v>1.5</v>
      </c>
      <c r="N57" s="2">
        <v>3</v>
      </c>
      <c r="P57" s="2"/>
      <c r="Q57" s="2" t="s">
        <v>65</v>
      </c>
      <c r="R57" s="2">
        <v>10</v>
      </c>
      <c r="S57" s="2">
        <v>2.5</v>
      </c>
      <c r="T57" s="2">
        <v>2</v>
      </c>
      <c r="U57" s="2">
        <v>0</v>
      </c>
      <c r="W57" s="2"/>
      <c r="X57" s="2" t="s">
        <v>65</v>
      </c>
      <c r="Y57" s="8">
        <f t="shared" ref="Y57:AB57" si="38">R57-R59</f>
        <v>8</v>
      </c>
      <c r="Z57" s="8">
        <f t="shared" si="38"/>
        <v>1.5</v>
      </c>
      <c r="AA57" s="8">
        <f t="shared" si="38"/>
        <v>1</v>
      </c>
      <c r="AB57" s="8">
        <f t="shared" si="38"/>
        <v>0</v>
      </c>
    </row>
    <row r="58" spans="1:28" ht="15.75" customHeight="1">
      <c r="B58" s="2"/>
      <c r="C58" s="2" t="s">
        <v>10</v>
      </c>
      <c r="D58" s="2">
        <v>2.5</v>
      </c>
      <c r="E58" s="2">
        <v>1.5</v>
      </c>
      <c r="F58" s="2">
        <v>1.5</v>
      </c>
      <c r="G58" s="2">
        <v>0.5</v>
      </c>
      <c r="I58" s="2"/>
      <c r="J58" s="2" t="s">
        <v>67</v>
      </c>
      <c r="K58" s="2">
        <v>2.5</v>
      </c>
      <c r="L58" s="2">
        <v>1.5</v>
      </c>
      <c r="M58" s="2">
        <v>1.5</v>
      </c>
      <c r="N58" s="2">
        <v>0.5</v>
      </c>
      <c r="P58" s="2"/>
      <c r="Q58" s="2" t="s">
        <v>67</v>
      </c>
      <c r="R58" s="2">
        <v>2.5</v>
      </c>
      <c r="S58" s="2">
        <v>1.5</v>
      </c>
      <c r="T58" s="2">
        <v>1.5</v>
      </c>
      <c r="U58" s="2">
        <v>0.5</v>
      </c>
      <c r="W58" s="2"/>
      <c r="X58" s="2" t="s">
        <v>67</v>
      </c>
      <c r="Y58" s="8">
        <f t="shared" ref="Y58:AB58" si="39">R58-R59</f>
        <v>0.5</v>
      </c>
      <c r="Z58" s="8">
        <f t="shared" si="39"/>
        <v>0.5</v>
      </c>
      <c r="AA58" s="8">
        <f t="shared" si="39"/>
        <v>0.5</v>
      </c>
      <c r="AB58" s="8">
        <f t="shared" si="39"/>
        <v>0.5</v>
      </c>
    </row>
    <row r="59" spans="1:28" ht="15.75" customHeight="1">
      <c r="B59" s="2"/>
      <c r="C59" s="2" t="s">
        <v>11</v>
      </c>
      <c r="D59" s="2">
        <v>2</v>
      </c>
      <c r="E59" s="2">
        <v>1</v>
      </c>
      <c r="F59" s="2">
        <v>1</v>
      </c>
      <c r="G59" s="2">
        <v>0</v>
      </c>
      <c r="I59" s="2"/>
      <c r="J59" s="2" t="s">
        <v>68</v>
      </c>
      <c r="K59" s="2">
        <v>2</v>
      </c>
      <c r="L59" s="2">
        <v>1</v>
      </c>
      <c r="M59" s="2">
        <v>1</v>
      </c>
      <c r="N59" s="2">
        <v>0</v>
      </c>
      <c r="P59" s="2"/>
      <c r="Q59" s="2" t="s">
        <v>68</v>
      </c>
      <c r="R59" s="2">
        <v>2</v>
      </c>
      <c r="S59" s="2">
        <v>1</v>
      </c>
      <c r="T59" s="2">
        <v>1</v>
      </c>
      <c r="U59" s="2">
        <v>0</v>
      </c>
      <c r="W59" s="2"/>
      <c r="X59" s="2" t="s">
        <v>68</v>
      </c>
      <c r="Y59" s="8">
        <f t="shared" ref="Y59:AB59" si="40">R59</f>
        <v>2</v>
      </c>
      <c r="Z59" s="8">
        <f t="shared" si="40"/>
        <v>1</v>
      </c>
      <c r="AA59" s="8">
        <f t="shared" si="40"/>
        <v>1</v>
      </c>
      <c r="AB59" s="8">
        <f t="shared" si="40"/>
        <v>0</v>
      </c>
    </row>
    <row r="60" spans="1:28" ht="15.75" customHeight="1">
      <c r="B60" s="2"/>
      <c r="C60" s="2" t="s">
        <v>12</v>
      </c>
      <c r="D60" s="2">
        <v>21.5</v>
      </c>
      <c r="E60" s="2">
        <v>22.5</v>
      </c>
      <c r="F60" s="2">
        <v>3</v>
      </c>
      <c r="G60" s="2">
        <v>3.5</v>
      </c>
      <c r="I60" s="2"/>
      <c r="J60" s="2" t="s">
        <v>12</v>
      </c>
      <c r="K60" s="2">
        <v>21.5</v>
      </c>
      <c r="L60" s="2">
        <v>22.5</v>
      </c>
      <c r="M60" s="2">
        <v>3</v>
      </c>
      <c r="N60" s="2">
        <v>3.5</v>
      </c>
      <c r="P60" s="2"/>
      <c r="Q60" s="2" t="s">
        <v>12</v>
      </c>
      <c r="R60" s="2">
        <v>21.5</v>
      </c>
      <c r="S60" s="2">
        <v>22.5</v>
      </c>
      <c r="T60" s="2">
        <v>3</v>
      </c>
      <c r="U60" s="2">
        <v>3.5</v>
      </c>
      <c r="W60" s="2"/>
      <c r="X60" s="2" t="s">
        <v>12</v>
      </c>
      <c r="Y60" s="8">
        <f t="shared" ref="Y60:AB60" si="41">R60-R56-R57+R59</f>
        <v>9</v>
      </c>
      <c r="Z60" s="8">
        <f t="shared" si="41"/>
        <v>17</v>
      </c>
      <c r="AA60" s="8">
        <f t="shared" si="41"/>
        <v>0.5</v>
      </c>
      <c r="AB60" s="8">
        <f t="shared" si="41"/>
        <v>0.5</v>
      </c>
    </row>
    <row r="61" spans="1:28" ht="15.75" customHeight="1"/>
    <row r="62" spans="1:28" ht="15.75" customHeight="1"/>
    <row r="63" spans="1:28" ht="15.75" customHeight="1"/>
    <row r="64" spans="1:2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sheetViews>
  <sheetFormatPr baseColWidth="10" defaultColWidth="14.42578125" defaultRowHeight="15" customHeight="1"/>
  <cols>
    <col min="1" max="1" width="32.140625" customWidth="1"/>
    <col min="2" max="28" width="9.140625" customWidth="1"/>
  </cols>
  <sheetData>
    <row r="1" spans="1:28">
      <c r="B1" s="5" t="s">
        <v>58</v>
      </c>
      <c r="C1" s="5"/>
      <c r="D1" s="5"/>
      <c r="E1" s="5"/>
      <c r="F1" s="5"/>
      <c r="G1" s="5"/>
      <c r="I1" s="5" t="s">
        <v>59</v>
      </c>
      <c r="J1" s="5"/>
      <c r="K1" s="5"/>
      <c r="L1" s="5"/>
      <c r="M1" s="5"/>
      <c r="N1" s="5"/>
      <c r="P1" s="5" t="s">
        <v>60</v>
      </c>
      <c r="Q1" s="5"/>
      <c r="R1" s="5"/>
      <c r="S1" s="5"/>
      <c r="T1" s="5"/>
      <c r="U1" s="5"/>
      <c r="W1" s="5" t="s">
        <v>61</v>
      </c>
      <c r="X1" s="5"/>
      <c r="Y1" s="5"/>
      <c r="Z1" s="5"/>
      <c r="AA1" s="5"/>
      <c r="AB1" s="5"/>
    </row>
    <row r="2" spans="1:28">
      <c r="B2" s="1"/>
      <c r="C2" s="1"/>
      <c r="D2" s="1" t="s">
        <v>0</v>
      </c>
      <c r="E2" s="1"/>
      <c r="F2" s="1" t="s">
        <v>1</v>
      </c>
      <c r="G2" s="1"/>
      <c r="I2" s="1"/>
      <c r="J2" s="1"/>
      <c r="K2" s="1" t="s">
        <v>0</v>
      </c>
      <c r="L2" s="1"/>
      <c r="M2" s="1" t="s">
        <v>1</v>
      </c>
      <c r="N2" s="1"/>
      <c r="P2" s="1"/>
      <c r="Q2" s="1"/>
      <c r="R2" s="1" t="s">
        <v>0</v>
      </c>
      <c r="S2" s="1"/>
      <c r="T2" s="1" t="s">
        <v>1</v>
      </c>
      <c r="U2" s="1"/>
      <c r="W2" s="1"/>
      <c r="X2" s="1"/>
      <c r="Y2" s="1" t="s">
        <v>0</v>
      </c>
      <c r="Z2" s="1"/>
      <c r="AA2" s="1" t="s">
        <v>1</v>
      </c>
      <c r="AB2" s="1"/>
    </row>
    <row r="3" spans="1:28">
      <c r="B3" s="1" t="s">
        <v>13</v>
      </c>
      <c r="C3" s="1"/>
      <c r="D3" s="1" t="s">
        <v>3</v>
      </c>
      <c r="E3" s="1" t="s">
        <v>4</v>
      </c>
      <c r="F3" s="1" t="s">
        <v>3</v>
      </c>
      <c r="G3" s="1" t="s">
        <v>4</v>
      </c>
      <c r="I3" s="1" t="s">
        <v>13</v>
      </c>
      <c r="J3" s="1"/>
      <c r="K3" s="1" t="s">
        <v>3</v>
      </c>
      <c r="L3" s="1" t="s">
        <v>4</v>
      </c>
      <c r="M3" s="1" t="s">
        <v>3</v>
      </c>
      <c r="N3" s="1" t="s">
        <v>4</v>
      </c>
      <c r="P3" s="1" t="s">
        <v>13</v>
      </c>
      <c r="Q3" s="1"/>
      <c r="R3" s="1" t="s">
        <v>3</v>
      </c>
      <c r="S3" s="1" t="s">
        <v>4</v>
      </c>
      <c r="T3" s="1" t="s">
        <v>3</v>
      </c>
      <c r="U3" s="1" t="s">
        <v>4</v>
      </c>
      <c r="W3" s="1" t="s">
        <v>13</v>
      </c>
      <c r="X3" s="1"/>
      <c r="Y3" s="1" t="s">
        <v>3</v>
      </c>
      <c r="Z3" s="1" t="s">
        <v>4</v>
      </c>
      <c r="AA3" s="1" t="s">
        <v>3</v>
      </c>
      <c r="AB3" s="1" t="s">
        <v>4</v>
      </c>
    </row>
    <row r="4" spans="1:28">
      <c r="A4" s="6" t="s">
        <v>62</v>
      </c>
      <c r="B4" s="7" t="s">
        <v>14</v>
      </c>
      <c r="C4" s="2" t="s">
        <v>6</v>
      </c>
      <c r="D4" s="2">
        <v>29</v>
      </c>
      <c r="E4" s="2">
        <v>4</v>
      </c>
      <c r="F4" s="2">
        <v>0</v>
      </c>
      <c r="G4" s="2">
        <v>0</v>
      </c>
      <c r="I4" s="7" t="s">
        <v>14</v>
      </c>
      <c r="J4" s="2" t="s">
        <v>70</v>
      </c>
      <c r="K4" s="2">
        <v>29</v>
      </c>
      <c r="L4" s="2">
        <v>4</v>
      </c>
      <c r="M4" s="2">
        <v>0</v>
      </c>
      <c r="N4" s="2">
        <v>0</v>
      </c>
      <c r="P4" s="7" t="s">
        <v>14</v>
      </c>
      <c r="Q4" s="2" t="s">
        <v>64</v>
      </c>
      <c r="R4" s="2">
        <v>33</v>
      </c>
      <c r="S4" s="2">
        <v>54</v>
      </c>
      <c r="T4" s="2">
        <v>4</v>
      </c>
      <c r="U4" s="2">
        <v>0</v>
      </c>
      <c r="W4" s="7" t="s">
        <v>14</v>
      </c>
      <c r="X4" s="2" t="s">
        <v>64</v>
      </c>
      <c r="Y4" s="8">
        <f t="shared" ref="Y4:AB4" si="0">R4-R6-R8+R9</f>
        <v>21</v>
      </c>
      <c r="Z4" s="8">
        <f t="shared" si="0"/>
        <v>43</v>
      </c>
      <c r="AA4" s="8">
        <f t="shared" si="0"/>
        <v>4</v>
      </c>
      <c r="AB4" s="8">
        <f t="shared" si="0"/>
        <v>0</v>
      </c>
    </row>
    <row r="5" spans="1:28">
      <c r="B5" s="2"/>
      <c r="C5" s="2" t="s">
        <v>7</v>
      </c>
      <c r="D5" s="2">
        <v>33</v>
      </c>
      <c r="E5" s="2">
        <v>54</v>
      </c>
      <c r="F5" s="2">
        <v>4</v>
      </c>
      <c r="G5" s="2">
        <v>0</v>
      </c>
      <c r="I5" s="2"/>
      <c r="J5" s="2" t="s">
        <v>64</v>
      </c>
      <c r="K5" s="2">
        <v>33</v>
      </c>
      <c r="L5" s="2">
        <v>54</v>
      </c>
      <c r="M5" s="2">
        <v>4</v>
      </c>
      <c r="N5" s="2">
        <v>0</v>
      </c>
      <c r="P5" s="2"/>
      <c r="Q5" s="2" t="s">
        <v>70</v>
      </c>
      <c r="R5" s="2">
        <v>29</v>
      </c>
      <c r="S5" s="2">
        <v>4</v>
      </c>
      <c r="T5" s="2">
        <v>0</v>
      </c>
      <c r="U5" s="2">
        <v>0</v>
      </c>
      <c r="W5" s="2"/>
      <c r="X5" s="2" t="s">
        <v>70</v>
      </c>
      <c r="Y5" s="8">
        <f t="shared" ref="Y5:AB5" si="1">R5-R8-R7+R9</f>
        <v>11</v>
      </c>
      <c r="Z5" s="8">
        <f t="shared" si="1"/>
        <v>0</v>
      </c>
      <c r="AA5" s="8">
        <f t="shared" si="1"/>
        <v>0</v>
      </c>
      <c r="AB5" s="8">
        <f t="shared" si="1"/>
        <v>0</v>
      </c>
    </row>
    <row r="6" spans="1:28">
      <c r="B6" s="2"/>
      <c r="C6" s="2" t="s">
        <v>8</v>
      </c>
      <c r="D6" s="2">
        <v>10</v>
      </c>
      <c r="E6" s="2">
        <v>2</v>
      </c>
      <c r="F6" s="2">
        <v>0</v>
      </c>
      <c r="G6" s="2">
        <v>0</v>
      </c>
      <c r="I6" s="2"/>
      <c r="J6" s="2" t="s">
        <v>71</v>
      </c>
      <c r="K6" s="2">
        <v>10</v>
      </c>
      <c r="L6" s="2">
        <v>2</v>
      </c>
      <c r="M6" s="2">
        <v>0</v>
      </c>
      <c r="N6" s="2">
        <v>0</v>
      </c>
      <c r="P6" s="2"/>
      <c r="Q6" s="2" t="s">
        <v>66</v>
      </c>
      <c r="R6" s="2">
        <v>4</v>
      </c>
      <c r="S6" s="2">
        <v>9</v>
      </c>
      <c r="T6" s="2">
        <v>0</v>
      </c>
      <c r="U6" s="2">
        <v>0</v>
      </c>
      <c r="W6" s="2"/>
      <c r="X6" s="2" t="s">
        <v>66</v>
      </c>
      <c r="Y6" s="8">
        <f t="shared" ref="Y6:AB6" si="2">R6-R9</f>
        <v>3</v>
      </c>
      <c r="Z6" s="8">
        <f t="shared" si="2"/>
        <v>8</v>
      </c>
      <c r="AA6" s="8">
        <f t="shared" si="2"/>
        <v>0</v>
      </c>
      <c r="AB6" s="8">
        <f t="shared" si="2"/>
        <v>0</v>
      </c>
    </row>
    <row r="7" spans="1:28">
      <c r="B7" s="2"/>
      <c r="C7" s="2" t="s">
        <v>9</v>
      </c>
      <c r="D7" s="2">
        <v>4</v>
      </c>
      <c r="E7" s="2">
        <v>9</v>
      </c>
      <c r="F7" s="2">
        <v>0</v>
      </c>
      <c r="G7" s="2">
        <v>0</v>
      </c>
      <c r="I7" s="2"/>
      <c r="J7" s="2" t="s">
        <v>66</v>
      </c>
      <c r="K7" s="2">
        <v>4</v>
      </c>
      <c r="L7" s="2">
        <v>9</v>
      </c>
      <c r="M7" s="2">
        <v>0</v>
      </c>
      <c r="N7" s="2">
        <v>0</v>
      </c>
      <c r="P7" s="2"/>
      <c r="Q7" s="2" t="s">
        <v>71</v>
      </c>
      <c r="R7" s="2">
        <v>10</v>
      </c>
      <c r="S7" s="2">
        <v>2</v>
      </c>
      <c r="T7" s="2">
        <v>0</v>
      </c>
      <c r="U7" s="2">
        <v>0</v>
      </c>
      <c r="W7" s="2"/>
      <c r="X7" s="2" t="s">
        <v>71</v>
      </c>
      <c r="Y7" s="8">
        <f t="shared" ref="Y7:AB7" si="3">R7-R9</f>
        <v>9</v>
      </c>
      <c r="Z7" s="8">
        <f t="shared" si="3"/>
        <v>1</v>
      </c>
      <c r="AA7" s="8">
        <f t="shared" si="3"/>
        <v>0</v>
      </c>
      <c r="AB7" s="8">
        <f t="shared" si="3"/>
        <v>0</v>
      </c>
    </row>
    <row r="8" spans="1:28">
      <c r="B8" s="2"/>
      <c r="C8" s="2" t="s">
        <v>10</v>
      </c>
      <c r="D8" s="2">
        <v>9</v>
      </c>
      <c r="E8" s="2">
        <v>3</v>
      </c>
      <c r="F8" s="2">
        <v>0</v>
      </c>
      <c r="G8" s="2">
        <v>0</v>
      </c>
      <c r="I8" s="2"/>
      <c r="J8" s="2" t="s">
        <v>72</v>
      </c>
      <c r="K8" s="2">
        <v>9</v>
      </c>
      <c r="L8" s="2">
        <v>3</v>
      </c>
      <c r="M8" s="2">
        <v>0</v>
      </c>
      <c r="N8" s="2">
        <v>0</v>
      </c>
      <c r="P8" s="2"/>
      <c r="Q8" s="2" t="s">
        <v>72</v>
      </c>
      <c r="R8" s="2">
        <v>9</v>
      </c>
      <c r="S8" s="2">
        <v>3</v>
      </c>
      <c r="T8" s="2">
        <v>0</v>
      </c>
      <c r="U8" s="2">
        <v>0</v>
      </c>
      <c r="W8" s="2"/>
      <c r="X8" s="2" t="s">
        <v>72</v>
      </c>
      <c r="Y8" s="8">
        <f t="shared" ref="Y8:AB8" si="4">R8-R9</f>
        <v>8</v>
      </c>
      <c r="Z8" s="8">
        <f t="shared" si="4"/>
        <v>2</v>
      </c>
      <c r="AA8" s="8">
        <f t="shared" si="4"/>
        <v>0</v>
      </c>
      <c r="AB8" s="8">
        <f t="shared" si="4"/>
        <v>0</v>
      </c>
    </row>
    <row r="9" spans="1:28">
      <c r="B9" s="2"/>
      <c r="C9" s="2" t="s">
        <v>11</v>
      </c>
      <c r="D9" s="2">
        <v>1</v>
      </c>
      <c r="E9" s="2">
        <v>1</v>
      </c>
      <c r="F9" s="2">
        <v>0</v>
      </c>
      <c r="G9" s="2">
        <v>0</v>
      </c>
      <c r="I9" s="2"/>
      <c r="J9" s="2" t="s">
        <v>73</v>
      </c>
      <c r="K9" s="2">
        <v>1</v>
      </c>
      <c r="L9" s="2">
        <v>1</v>
      </c>
      <c r="M9" s="2">
        <v>0</v>
      </c>
      <c r="N9" s="2">
        <v>0</v>
      </c>
      <c r="P9" s="2"/>
      <c r="Q9" s="2" t="s">
        <v>73</v>
      </c>
      <c r="R9" s="2">
        <v>1</v>
      </c>
      <c r="S9" s="2">
        <v>1</v>
      </c>
      <c r="T9" s="2">
        <v>0</v>
      </c>
      <c r="U9" s="2">
        <v>0</v>
      </c>
      <c r="W9" s="2"/>
      <c r="X9" s="2" t="s">
        <v>73</v>
      </c>
      <c r="Y9" s="8">
        <f t="shared" ref="Y9:AB9" si="5">R9</f>
        <v>1</v>
      </c>
      <c r="Z9" s="8">
        <f t="shared" si="5"/>
        <v>1</v>
      </c>
      <c r="AA9" s="8">
        <f t="shared" si="5"/>
        <v>0</v>
      </c>
      <c r="AB9" s="8">
        <f t="shared" si="5"/>
        <v>0</v>
      </c>
    </row>
    <row r="10" spans="1:28">
      <c r="B10" s="2"/>
      <c r="C10" s="2" t="s">
        <v>15</v>
      </c>
      <c r="D10" s="2">
        <v>22</v>
      </c>
      <c r="E10" s="2">
        <v>14</v>
      </c>
      <c r="F10" s="2">
        <v>1</v>
      </c>
      <c r="G10" s="2">
        <v>0</v>
      </c>
      <c r="I10" s="2"/>
      <c r="J10" s="2" t="s">
        <v>12</v>
      </c>
      <c r="K10" s="2">
        <v>22</v>
      </c>
      <c r="L10" s="2">
        <v>14</v>
      </c>
      <c r="M10" s="2">
        <v>1</v>
      </c>
      <c r="N10" s="2">
        <v>0</v>
      </c>
      <c r="P10" s="2"/>
      <c r="Q10" s="2" t="s">
        <v>12</v>
      </c>
      <c r="R10" s="2">
        <v>22</v>
      </c>
      <c r="S10" s="2">
        <v>14</v>
      </c>
      <c r="T10" s="2">
        <v>1</v>
      </c>
      <c r="U10" s="2">
        <v>0</v>
      </c>
      <c r="W10" s="2"/>
      <c r="X10" s="2" t="s">
        <v>12</v>
      </c>
      <c r="Y10" s="8">
        <f t="shared" ref="Y10:AB10" si="6">R10-R6-R7+R9</f>
        <v>9</v>
      </c>
      <c r="Z10" s="8">
        <f t="shared" si="6"/>
        <v>4</v>
      </c>
      <c r="AA10" s="8">
        <f t="shared" si="6"/>
        <v>1</v>
      </c>
      <c r="AB10" s="8">
        <f t="shared" si="6"/>
        <v>0</v>
      </c>
    </row>
    <row r="12" spans="1:28">
      <c r="B12" s="1"/>
      <c r="C12" s="1"/>
      <c r="D12" s="1" t="s">
        <v>0</v>
      </c>
      <c r="E12" s="1"/>
      <c r="F12" s="1" t="s">
        <v>1</v>
      </c>
      <c r="G12" s="1"/>
      <c r="I12" s="1"/>
      <c r="J12" s="1"/>
      <c r="K12" s="1" t="s">
        <v>0</v>
      </c>
      <c r="L12" s="1"/>
      <c r="M12" s="1" t="s">
        <v>1</v>
      </c>
      <c r="N12" s="1"/>
      <c r="P12" s="1"/>
      <c r="Q12" s="1"/>
      <c r="R12" s="1" t="s">
        <v>0</v>
      </c>
      <c r="S12" s="1"/>
      <c r="T12" s="1" t="s">
        <v>1</v>
      </c>
      <c r="U12" s="1"/>
      <c r="W12" s="1"/>
      <c r="X12" s="1"/>
      <c r="Y12" s="1" t="s">
        <v>0</v>
      </c>
      <c r="Z12" s="1"/>
      <c r="AA12" s="1" t="s">
        <v>1</v>
      </c>
      <c r="AB12" s="1"/>
    </row>
    <row r="13" spans="1:28">
      <c r="B13" s="1" t="s">
        <v>13</v>
      </c>
      <c r="C13" s="1"/>
      <c r="D13" s="1" t="s">
        <v>3</v>
      </c>
      <c r="E13" s="1" t="s">
        <v>4</v>
      </c>
      <c r="F13" s="1" t="s">
        <v>3</v>
      </c>
      <c r="G13" s="1" t="s">
        <v>4</v>
      </c>
      <c r="I13" s="1" t="s">
        <v>13</v>
      </c>
      <c r="J13" s="1"/>
      <c r="K13" s="1" t="s">
        <v>3</v>
      </c>
      <c r="L13" s="1" t="s">
        <v>4</v>
      </c>
      <c r="M13" s="1" t="s">
        <v>3</v>
      </c>
      <c r="N13" s="1" t="s">
        <v>4</v>
      </c>
      <c r="P13" s="1" t="s">
        <v>13</v>
      </c>
      <c r="Q13" s="1"/>
      <c r="R13" s="1" t="s">
        <v>3</v>
      </c>
      <c r="S13" s="1" t="s">
        <v>4</v>
      </c>
      <c r="T13" s="1" t="s">
        <v>3</v>
      </c>
      <c r="U13" s="1" t="s">
        <v>4</v>
      </c>
      <c r="W13" s="1" t="s">
        <v>13</v>
      </c>
      <c r="X13" s="1"/>
      <c r="Y13" s="1" t="s">
        <v>3</v>
      </c>
      <c r="Z13" s="1" t="s">
        <v>4</v>
      </c>
      <c r="AA13" s="1" t="s">
        <v>3</v>
      </c>
      <c r="AB13" s="1" t="s">
        <v>4</v>
      </c>
    </row>
    <row r="14" spans="1:28">
      <c r="A14" s="6" t="s">
        <v>62</v>
      </c>
      <c r="B14" s="7" t="s">
        <v>29</v>
      </c>
      <c r="C14" s="2" t="s">
        <v>6</v>
      </c>
      <c r="D14" s="2">
        <v>6</v>
      </c>
      <c r="E14" s="2">
        <v>3</v>
      </c>
      <c r="F14" s="2">
        <v>1</v>
      </c>
      <c r="G14" s="2">
        <v>0</v>
      </c>
      <c r="I14" s="7" t="s">
        <v>29</v>
      </c>
      <c r="J14" s="2" t="s">
        <v>70</v>
      </c>
      <c r="K14" s="2">
        <v>6</v>
      </c>
      <c r="L14" s="2">
        <v>3</v>
      </c>
      <c r="M14" s="2">
        <v>1</v>
      </c>
      <c r="N14" s="2">
        <v>0</v>
      </c>
      <c r="P14" s="7" t="s">
        <v>29</v>
      </c>
      <c r="Q14" s="2" t="s">
        <v>64</v>
      </c>
      <c r="R14" s="2">
        <v>17.5</v>
      </c>
      <c r="S14" s="2">
        <v>22.5</v>
      </c>
      <c r="T14" s="2">
        <v>5</v>
      </c>
      <c r="U14" s="2">
        <v>4</v>
      </c>
      <c r="W14" s="7" t="s">
        <v>29</v>
      </c>
      <c r="X14" s="2" t="s">
        <v>64</v>
      </c>
      <c r="Y14" s="8">
        <f t="shared" ref="Y14:AB14" si="7">R14-R16-R18+R19</f>
        <v>10.5</v>
      </c>
      <c r="Z14" s="8">
        <f t="shared" si="7"/>
        <v>14</v>
      </c>
      <c r="AA14" s="8">
        <f t="shared" si="7"/>
        <v>4</v>
      </c>
      <c r="AB14" s="8">
        <f t="shared" si="7"/>
        <v>3</v>
      </c>
    </row>
    <row r="15" spans="1:28">
      <c r="B15" s="2"/>
      <c r="C15" s="2" t="s">
        <v>7</v>
      </c>
      <c r="D15" s="2">
        <v>17.5</v>
      </c>
      <c r="E15" s="2">
        <v>22.5</v>
      </c>
      <c r="F15" s="2">
        <v>5</v>
      </c>
      <c r="G15" s="2">
        <v>4</v>
      </c>
      <c r="I15" s="2"/>
      <c r="J15" s="2" t="s">
        <v>64</v>
      </c>
      <c r="K15" s="2">
        <v>17.5</v>
      </c>
      <c r="L15" s="2">
        <v>22.5</v>
      </c>
      <c r="M15" s="2">
        <v>5</v>
      </c>
      <c r="N15" s="2">
        <v>4</v>
      </c>
      <c r="P15" s="2"/>
      <c r="Q15" s="2" t="s">
        <v>70</v>
      </c>
      <c r="R15" s="2">
        <v>6</v>
      </c>
      <c r="S15" s="2">
        <v>3</v>
      </c>
      <c r="T15" s="2">
        <v>1</v>
      </c>
      <c r="U15" s="2">
        <v>0</v>
      </c>
      <c r="W15" s="2"/>
      <c r="X15" s="2" t="s">
        <v>70</v>
      </c>
      <c r="Y15" s="8">
        <f t="shared" ref="Y15:AB15" si="8">R15-R18-R17+R19</f>
        <v>2.5</v>
      </c>
      <c r="Z15" s="8">
        <f t="shared" si="8"/>
        <v>2</v>
      </c>
      <c r="AA15" s="8">
        <f t="shared" si="8"/>
        <v>0.5</v>
      </c>
      <c r="AB15" s="8">
        <f t="shared" si="8"/>
        <v>0</v>
      </c>
    </row>
    <row r="16" spans="1:28">
      <c r="B16" s="2"/>
      <c r="C16" s="2" t="s">
        <v>8</v>
      </c>
      <c r="D16" s="2">
        <v>3</v>
      </c>
      <c r="E16" s="2">
        <v>0.5</v>
      </c>
      <c r="F16" s="2">
        <v>0.5</v>
      </c>
      <c r="G16" s="2">
        <v>0</v>
      </c>
      <c r="I16" s="2"/>
      <c r="J16" s="2" t="s">
        <v>71</v>
      </c>
      <c r="K16" s="2">
        <v>3</v>
      </c>
      <c r="L16" s="2">
        <v>0.5</v>
      </c>
      <c r="M16" s="2">
        <v>0.5</v>
      </c>
      <c r="N16" s="2">
        <v>0</v>
      </c>
      <c r="P16" s="2"/>
      <c r="Q16" s="2" t="s">
        <v>66</v>
      </c>
      <c r="R16" s="2">
        <v>6.5</v>
      </c>
      <c r="S16" s="2">
        <v>8</v>
      </c>
      <c r="T16" s="2">
        <v>1</v>
      </c>
      <c r="U16" s="2">
        <v>1</v>
      </c>
      <c r="W16" s="2"/>
      <c r="X16" s="2" t="s">
        <v>66</v>
      </c>
      <c r="Y16" s="8">
        <f t="shared" ref="Y16:AB16" si="9">R16-R19</f>
        <v>6</v>
      </c>
      <c r="Z16" s="8">
        <f t="shared" si="9"/>
        <v>8</v>
      </c>
      <c r="AA16" s="8">
        <f t="shared" si="9"/>
        <v>0.5</v>
      </c>
      <c r="AB16" s="8">
        <f t="shared" si="9"/>
        <v>1</v>
      </c>
    </row>
    <row r="17" spans="1:28">
      <c r="B17" s="2"/>
      <c r="C17" s="2" t="s">
        <v>9</v>
      </c>
      <c r="D17" s="2">
        <v>6.5</v>
      </c>
      <c r="E17" s="2">
        <v>8</v>
      </c>
      <c r="F17" s="2">
        <v>1</v>
      </c>
      <c r="G17" s="2">
        <v>1</v>
      </c>
      <c r="I17" s="2"/>
      <c r="J17" s="2" t="s">
        <v>66</v>
      </c>
      <c r="K17" s="2">
        <v>6.5</v>
      </c>
      <c r="L17" s="2">
        <v>8</v>
      </c>
      <c r="M17" s="2">
        <v>1</v>
      </c>
      <c r="N17" s="2">
        <v>1</v>
      </c>
      <c r="P17" s="2"/>
      <c r="Q17" s="2" t="s">
        <v>71</v>
      </c>
      <c r="R17" s="2">
        <v>3</v>
      </c>
      <c r="S17" s="2">
        <v>0.5</v>
      </c>
      <c r="T17" s="2">
        <v>0.5</v>
      </c>
      <c r="U17" s="2">
        <v>0</v>
      </c>
      <c r="W17" s="2"/>
      <c r="X17" s="2" t="s">
        <v>71</v>
      </c>
      <c r="Y17" s="8">
        <f t="shared" ref="Y17:AB17" si="10">R17-R19</f>
        <v>2.5</v>
      </c>
      <c r="Z17" s="8">
        <f t="shared" si="10"/>
        <v>0.5</v>
      </c>
      <c r="AA17" s="8">
        <f t="shared" si="10"/>
        <v>0</v>
      </c>
      <c r="AB17" s="8">
        <f t="shared" si="10"/>
        <v>0</v>
      </c>
    </row>
    <row r="18" spans="1:28">
      <c r="B18" s="2"/>
      <c r="C18" s="2" t="s">
        <v>10</v>
      </c>
      <c r="D18" s="2">
        <v>1</v>
      </c>
      <c r="E18" s="2">
        <v>0.5</v>
      </c>
      <c r="F18" s="2">
        <v>0.5</v>
      </c>
      <c r="G18" s="2">
        <v>0</v>
      </c>
      <c r="I18" s="2"/>
      <c r="J18" s="2" t="s">
        <v>72</v>
      </c>
      <c r="K18" s="2">
        <v>1</v>
      </c>
      <c r="L18" s="2">
        <v>0.5</v>
      </c>
      <c r="M18" s="2">
        <v>0.5</v>
      </c>
      <c r="N18" s="2">
        <v>0</v>
      </c>
      <c r="P18" s="2"/>
      <c r="Q18" s="2" t="s">
        <v>72</v>
      </c>
      <c r="R18" s="2">
        <v>1</v>
      </c>
      <c r="S18" s="2">
        <v>0.5</v>
      </c>
      <c r="T18" s="2">
        <v>0.5</v>
      </c>
      <c r="U18" s="2">
        <v>0</v>
      </c>
      <c r="W18" s="2"/>
      <c r="X18" s="2" t="s">
        <v>72</v>
      </c>
      <c r="Y18" s="8">
        <f t="shared" ref="Y18:AB18" si="11">R18-R19</f>
        <v>0.5</v>
      </c>
      <c r="Z18" s="8">
        <f t="shared" si="11"/>
        <v>0.5</v>
      </c>
      <c r="AA18" s="8">
        <f t="shared" si="11"/>
        <v>0</v>
      </c>
      <c r="AB18" s="8">
        <f t="shared" si="11"/>
        <v>0</v>
      </c>
    </row>
    <row r="19" spans="1:28">
      <c r="B19" s="2"/>
      <c r="C19" s="2" t="s">
        <v>11</v>
      </c>
      <c r="D19" s="2">
        <v>0.5</v>
      </c>
      <c r="E19" s="2">
        <v>0</v>
      </c>
      <c r="F19" s="2">
        <v>0.5</v>
      </c>
      <c r="G19" s="2">
        <v>0</v>
      </c>
      <c r="I19" s="2"/>
      <c r="J19" s="2" t="s">
        <v>73</v>
      </c>
      <c r="K19" s="2">
        <v>0.5</v>
      </c>
      <c r="L19" s="2">
        <v>0</v>
      </c>
      <c r="M19" s="2">
        <v>0.5</v>
      </c>
      <c r="N19" s="2">
        <v>0</v>
      </c>
      <c r="P19" s="2"/>
      <c r="Q19" s="2" t="s">
        <v>73</v>
      </c>
      <c r="R19" s="2">
        <v>0.5</v>
      </c>
      <c r="S19" s="2">
        <v>0</v>
      </c>
      <c r="T19" s="2">
        <v>0.5</v>
      </c>
      <c r="U19" s="2">
        <v>0</v>
      </c>
      <c r="W19" s="2"/>
      <c r="X19" s="2" t="s">
        <v>73</v>
      </c>
      <c r="Y19" s="8">
        <f t="shared" ref="Y19:AB19" si="12">R19</f>
        <v>0.5</v>
      </c>
      <c r="Z19" s="8">
        <f t="shared" si="12"/>
        <v>0</v>
      </c>
      <c r="AA19" s="8">
        <f t="shared" si="12"/>
        <v>0.5</v>
      </c>
      <c r="AB19" s="8">
        <f t="shared" si="12"/>
        <v>0</v>
      </c>
    </row>
    <row r="20" spans="1:28">
      <c r="B20" s="2"/>
      <c r="C20" s="2" t="s">
        <v>12</v>
      </c>
      <c r="D20" s="2">
        <v>18</v>
      </c>
      <c r="E20" s="2">
        <v>22</v>
      </c>
      <c r="F20" s="2">
        <v>2</v>
      </c>
      <c r="G20" s="2">
        <v>2.5</v>
      </c>
      <c r="I20" s="2"/>
      <c r="J20" s="2" t="s">
        <v>12</v>
      </c>
      <c r="K20" s="2">
        <v>18</v>
      </c>
      <c r="L20" s="2">
        <v>22</v>
      </c>
      <c r="M20" s="2">
        <v>2</v>
      </c>
      <c r="N20" s="2">
        <v>2.5</v>
      </c>
      <c r="P20" s="2"/>
      <c r="Q20" s="2" t="s">
        <v>12</v>
      </c>
      <c r="R20" s="2">
        <v>18</v>
      </c>
      <c r="S20" s="2">
        <v>22</v>
      </c>
      <c r="T20" s="2">
        <v>2</v>
      </c>
      <c r="U20" s="2">
        <v>2.5</v>
      </c>
      <c r="W20" s="2"/>
      <c r="X20" s="2" t="s">
        <v>12</v>
      </c>
      <c r="Y20" s="8">
        <f t="shared" ref="Y20:AB20" si="13">R20-R16-R17+R19</f>
        <v>9</v>
      </c>
      <c r="Z20" s="8">
        <f t="shared" si="13"/>
        <v>13.5</v>
      </c>
      <c r="AA20" s="8">
        <f t="shared" si="13"/>
        <v>1</v>
      </c>
      <c r="AB20" s="8">
        <f t="shared" si="13"/>
        <v>1.5</v>
      </c>
    </row>
    <row r="21" spans="1:28" ht="15.75" customHeight="1"/>
    <row r="22" spans="1:28" ht="15.75" customHeight="1">
      <c r="B22" s="1"/>
      <c r="C22" s="1"/>
      <c r="D22" s="1" t="s">
        <v>0</v>
      </c>
      <c r="E22" s="1"/>
      <c r="F22" s="1" t="s">
        <v>1</v>
      </c>
      <c r="G22" s="1"/>
      <c r="I22" s="1"/>
      <c r="J22" s="1"/>
      <c r="K22" s="1" t="s">
        <v>0</v>
      </c>
      <c r="L22" s="1"/>
      <c r="M22" s="1" t="s">
        <v>1</v>
      </c>
      <c r="N22" s="1"/>
      <c r="P22" s="1"/>
      <c r="Q22" s="1"/>
      <c r="R22" s="1" t="s">
        <v>0</v>
      </c>
      <c r="S22" s="1"/>
      <c r="T22" s="1" t="s">
        <v>1</v>
      </c>
      <c r="U22" s="1"/>
      <c r="W22" s="1"/>
      <c r="X22" s="1"/>
      <c r="Y22" s="1" t="s">
        <v>0</v>
      </c>
      <c r="Z22" s="1"/>
      <c r="AA22" s="1" t="s">
        <v>1</v>
      </c>
      <c r="AB22" s="1"/>
    </row>
    <row r="23" spans="1:28" ht="15.75" customHeight="1">
      <c r="B23" s="1" t="s">
        <v>13</v>
      </c>
      <c r="C23" s="1"/>
      <c r="D23" s="1" t="s">
        <v>3</v>
      </c>
      <c r="E23" s="1" t="s">
        <v>4</v>
      </c>
      <c r="F23" s="1" t="s">
        <v>3</v>
      </c>
      <c r="G23" s="1" t="s">
        <v>4</v>
      </c>
      <c r="I23" s="1" t="s">
        <v>13</v>
      </c>
      <c r="J23" s="1"/>
      <c r="K23" s="1" t="s">
        <v>3</v>
      </c>
      <c r="L23" s="1" t="s">
        <v>4</v>
      </c>
      <c r="M23" s="1" t="s">
        <v>3</v>
      </c>
      <c r="N23" s="1" t="s">
        <v>4</v>
      </c>
      <c r="P23" s="1" t="s">
        <v>13</v>
      </c>
      <c r="Q23" s="1"/>
      <c r="R23" s="1" t="s">
        <v>3</v>
      </c>
      <c r="S23" s="1" t="s">
        <v>4</v>
      </c>
      <c r="T23" s="1" t="s">
        <v>3</v>
      </c>
      <c r="U23" s="1" t="s">
        <v>4</v>
      </c>
      <c r="W23" s="1" t="s">
        <v>13</v>
      </c>
      <c r="X23" s="1"/>
      <c r="Y23" s="1" t="s">
        <v>3</v>
      </c>
      <c r="Z23" s="1" t="s">
        <v>4</v>
      </c>
      <c r="AA23" s="1" t="s">
        <v>3</v>
      </c>
      <c r="AB23" s="1" t="s">
        <v>4</v>
      </c>
    </row>
    <row r="24" spans="1:28" ht="15.75" customHeight="1">
      <c r="A24" s="6" t="s">
        <v>69</v>
      </c>
      <c r="B24" s="9" t="s">
        <v>38</v>
      </c>
      <c r="C24" s="2" t="s">
        <v>6</v>
      </c>
      <c r="D24" s="2">
        <v>18</v>
      </c>
      <c r="E24" s="2">
        <v>7</v>
      </c>
      <c r="F24" s="2">
        <v>10.5</v>
      </c>
      <c r="G24" s="2">
        <v>3.5</v>
      </c>
      <c r="I24" s="9" t="s">
        <v>38</v>
      </c>
      <c r="J24" s="2" t="s">
        <v>70</v>
      </c>
      <c r="K24" s="2">
        <v>18</v>
      </c>
      <c r="L24" s="2">
        <v>7</v>
      </c>
      <c r="M24" s="2">
        <v>10.5</v>
      </c>
      <c r="N24" s="2">
        <v>3.5</v>
      </c>
      <c r="P24" s="9" t="s">
        <v>38</v>
      </c>
      <c r="Q24" s="2" t="s">
        <v>64</v>
      </c>
      <c r="R24" s="2">
        <v>12.5</v>
      </c>
      <c r="S24" s="2">
        <v>9.5</v>
      </c>
      <c r="T24" s="2">
        <v>3</v>
      </c>
      <c r="U24" s="2">
        <v>6</v>
      </c>
      <c r="W24" s="9" t="s">
        <v>38</v>
      </c>
      <c r="X24" s="2" t="s">
        <v>64</v>
      </c>
      <c r="Y24" s="8">
        <f t="shared" ref="Y24:AB24" si="14">R24-R26-R28+R29</f>
        <v>7</v>
      </c>
      <c r="Z24" s="8">
        <f t="shared" si="14"/>
        <v>7</v>
      </c>
      <c r="AA24" s="8">
        <f t="shared" si="14"/>
        <v>2.5</v>
      </c>
      <c r="AB24" s="8">
        <f t="shared" si="14"/>
        <v>4</v>
      </c>
    </row>
    <row r="25" spans="1:28" ht="15.75" customHeight="1">
      <c r="B25" s="2"/>
      <c r="C25" s="2" t="s">
        <v>7</v>
      </c>
      <c r="D25" s="2">
        <v>12.5</v>
      </c>
      <c r="E25" s="2">
        <v>9.5</v>
      </c>
      <c r="F25" s="2">
        <v>3</v>
      </c>
      <c r="G25" s="2">
        <v>6</v>
      </c>
      <c r="I25" s="2"/>
      <c r="J25" s="2" t="s">
        <v>64</v>
      </c>
      <c r="K25" s="2">
        <v>12.5</v>
      </c>
      <c r="L25" s="2">
        <v>9.5</v>
      </c>
      <c r="M25" s="2">
        <v>3</v>
      </c>
      <c r="N25" s="2">
        <v>6</v>
      </c>
      <c r="P25" s="2"/>
      <c r="Q25" s="2" t="s">
        <v>70</v>
      </c>
      <c r="R25" s="2">
        <v>18</v>
      </c>
      <c r="S25" s="2">
        <v>7</v>
      </c>
      <c r="T25" s="2">
        <v>10.5</v>
      </c>
      <c r="U25" s="2">
        <v>3.5</v>
      </c>
      <c r="W25" s="2"/>
      <c r="X25" s="2" t="s">
        <v>70</v>
      </c>
      <c r="Y25" s="8">
        <f t="shared" ref="Y25:AB25" si="15">R25-R28-R27+R29</f>
        <v>12</v>
      </c>
      <c r="Z25" s="8">
        <f t="shared" si="15"/>
        <v>4</v>
      </c>
      <c r="AA25" s="8">
        <f t="shared" si="15"/>
        <v>9.5</v>
      </c>
      <c r="AB25" s="8">
        <f t="shared" si="15"/>
        <v>1.5</v>
      </c>
    </row>
    <row r="26" spans="1:28" ht="15.75" customHeight="1">
      <c r="B26" s="2"/>
      <c r="C26" s="2" t="s">
        <v>8</v>
      </c>
      <c r="D26" s="2">
        <v>4.5</v>
      </c>
      <c r="E26" s="2">
        <v>3</v>
      </c>
      <c r="F26" s="2">
        <v>0.5</v>
      </c>
      <c r="G26" s="2">
        <v>0.5</v>
      </c>
      <c r="I26" s="2"/>
      <c r="J26" s="2" t="s">
        <v>71</v>
      </c>
      <c r="K26" s="2">
        <v>4.5</v>
      </c>
      <c r="L26" s="2">
        <v>3</v>
      </c>
      <c r="M26" s="2">
        <v>0.5</v>
      </c>
      <c r="N26" s="2">
        <v>0.5</v>
      </c>
      <c r="P26" s="2"/>
      <c r="Q26" s="2" t="s">
        <v>66</v>
      </c>
      <c r="R26" s="2">
        <v>4</v>
      </c>
      <c r="S26" s="2">
        <v>2.5</v>
      </c>
      <c r="T26" s="2">
        <v>0</v>
      </c>
      <c r="U26" s="2">
        <v>0.5</v>
      </c>
      <c r="W26" s="2"/>
      <c r="X26" s="2" t="s">
        <v>66</v>
      </c>
      <c r="Y26" s="8">
        <f t="shared" ref="Y26:AB26" si="16">R26-R29</f>
        <v>3.5</v>
      </c>
      <c r="Z26" s="8">
        <f t="shared" si="16"/>
        <v>2.5</v>
      </c>
      <c r="AA26" s="8">
        <f t="shared" si="16"/>
        <v>0</v>
      </c>
      <c r="AB26" s="8">
        <f t="shared" si="16"/>
        <v>0.5</v>
      </c>
    </row>
    <row r="27" spans="1:28" ht="15.75" customHeight="1">
      <c r="B27" s="2"/>
      <c r="C27" s="2" t="s">
        <v>9</v>
      </c>
      <c r="D27" s="2">
        <v>4</v>
      </c>
      <c r="E27" s="2">
        <v>2.5</v>
      </c>
      <c r="F27" s="2">
        <v>0</v>
      </c>
      <c r="G27" s="2">
        <v>0.5</v>
      </c>
      <c r="I27" s="2"/>
      <c r="J27" s="2" t="s">
        <v>66</v>
      </c>
      <c r="K27" s="2">
        <v>4</v>
      </c>
      <c r="L27" s="2">
        <v>2.5</v>
      </c>
      <c r="M27" s="2">
        <v>0</v>
      </c>
      <c r="N27" s="2">
        <v>0.5</v>
      </c>
      <c r="P27" s="2"/>
      <c r="Q27" s="2" t="s">
        <v>71</v>
      </c>
      <c r="R27" s="2">
        <v>4.5</v>
      </c>
      <c r="S27" s="2">
        <v>3</v>
      </c>
      <c r="T27" s="2">
        <v>0.5</v>
      </c>
      <c r="U27" s="2">
        <v>0.5</v>
      </c>
      <c r="W27" s="2"/>
      <c r="X27" s="2" t="s">
        <v>71</v>
      </c>
      <c r="Y27" s="8">
        <f t="shared" ref="Y27:AB27" si="17">R27-R29</f>
        <v>4</v>
      </c>
      <c r="Z27" s="8">
        <f t="shared" si="17"/>
        <v>3</v>
      </c>
      <c r="AA27" s="8">
        <f t="shared" si="17"/>
        <v>0.5</v>
      </c>
      <c r="AB27" s="8">
        <f t="shared" si="17"/>
        <v>0.5</v>
      </c>
    </row>
    <row r="28" spans="1:28" ht="15.75" customHeight="1">
      <c r="B28" s="2"/>
      <c r="C28" s="2" t="s">
        <v>10</v>
      </c>
      <c r="D28" s="2">
        <v>2</v>
      </c>
      <c r="E28" s="2">
        <v>0</v>
      </c>
      <c r="F28" s="2">
        <v>0.5</v>
      </c>
      <c r="G28" s="2">
        <v>1.5</v>
      </c>
      <c r="I28" s="2"/>
      <c r="J28" s="2" t="s">
        <v>72</v>
      </c>
      <c r="K28" s="2">
        <v>2</v>
      </c>
      <c r="L28" s="2">
        <v>0</v>
      </c>
      <c r="M28" s="2">
        <v>0.5</v>
      </c>
      <c r="N28" s="2">
        <v>1.5</v>
      </c>
      <c r="P28" s="2"/>
      <c r="Q28" s="2" t="s">
        <v>72</v>
      </c>
      <c r="R28" s="2">
        <v>2</v>
      </c>
      <c r="S28" s="2">
        <v>0</v>
      </c>
      <c r="T28" s="2">
        <v>0.5</v>
      </c>
      <c r="U28" s="2">
        <v>1.5</v>
      </c>
      <c r="W28" s="2"/>
      <c r="X28" s="2" t="s">
        <v>72</v>
      </c>
      <c r="Y28" s="8">
        <f t="shared" ref="Y28:AB28" si="18">R28-R29</f>
        <v>1.5</v>
      </c>
      <c r="Z28" s="8">
        <f t="shared" si="18"/>
        <v>0</v>
      </c>
      <c r="AA28" s="8">
        <f t="shared" si="18"/>
        <v>0.5</v>
      </c>
      <c r="AB28" s="8">
        <f t="shared" si="18"/>
        <v>1.5</v>
      </c>
    </row>
    <row r="29" spans="1:28" ht="15.75" customHeight="1">
      <c r="B29" s="2"/>
      <c r="C29" s="2" t="s">
        <v>11</v>
      </c>
      <c r="D29" s="2">
        <v>0.5</v>
      </c>
      <c r="E29" s="2">
        <v>0</v>
      </c>
      <c r="F29" s="2">
        <v>0</v>
      </c>
      <c r="G29" s="2">
        <v>0</v>
      </c>
      <c r="I29" s="2"/>
      <c r="J29" s="2" t="s">
        <v>73</v>
      </c>
      <c r="K29" s="2">
        <v>0.5</v>
      </c>
      <c r="L29" s="2">
        <v>0</v>
      </c>
      <c r="M29" s="2">
        <v>0</v>
      </c>
      <c r="N29" s="2">
        <v>0</v>
      </c>
      <c r="P29" s="2"/>
      <c r="Q29" s="2" t="s">
        <v>73</v>
      </c>
      <c r="R29" s="2">
        <v>0.5</v>
      </c>
      <c r="S29" s="2">
        <v>0</v>
      </c>
      <c r="T29" s="2">
        <v>0</v>
      </c>
      <c r="U29" s="2">
        <v>0</v>
      </c>
      <c r="W29" s="2"/>
      <c r="X29" s="2" t="s">
        <v>73</v>
      </c>
      <c r="Y29" s="8">
        <f t="shared" ref="Y29:AB29" si="19">R29</f>
        <v>0.5</v>
      </c>
      <c r="Z29" s="8">
        <f t="shared" si="19"/>
        <v>0</v>
      </c>
      <c r="AA29" s="8">
        <f t="shared" si="19"/>
        <v>0</v>
      </c>
      <c r="AB29" s="8">
        <f t="shared" si="19"/>
        <v>0</v>
      </c>
    </row>
    <row r="30" spans="1:28" ht="15.75" customHeight="1">
      <c r="B30" s="2"/>
      <c r="C30" s="2" t="s">
        <v>12</v>
      </c>
      <c r="D30" s="2">
        <v>23</v>
      </c>
      <c r="E30" s="2">
        <v>26</v>
      </c>
      <c r="F30" s="2">
        <v>4.5</v>
      </c>
      <c r="G30" s="2">
        <v>5</v>
      </c>
      <c r="I30" s="2"/>
      <c r="J30" s="2" t="s">
        <v>12</v>
      </c>
      <c r="K30" s="2">
        <v>23</v>
      </c>
      <c r="L30" s="2">
        <v>26</v>
      </c>
      <c r="M30" s="2">
        <v>4.5</v>
      </c>
      <c r="N30" s="2">
        <v>5</v>
      </c>
      <c r="P30" s="2"/>
      <c r="Q30" s="2" t="s">
        <v>12</v>
      </c>
      <c r="R30" s="2">
        <v>23</v>
      </c>
      <c r="S30" s="2">
        <v>26</v>
      </c>
      <c r="T30" s="2">
        <v>4.5</v>
      </c>
      <c r="U30" s="2">
        <v>5</v>
      </c>
      <c r="W30" s="2"/>
      <c r="X30" s="2" t="s">
        <v>12</v>
      </c>
      <c r="Y30" s="8">
        <f t="shared" ref="Y30:AB30" si="20">R30-R26-R27+R29</f>
        <v>15</v>
      </c>
      <c r="Z30" s="8">
        <f t="shared" si="20"/>
        <v>20.5</v>
      </c>
      <c r="AA30" s="8">
        <f t="shared" si="20"/>
        <v>4</v>
      </c>
      <c r="AB30" s="8">
        <f t="shared" si="20"/>
        <v>4</v>
      </c>
    </row>
    <row r="31" spans="1:28" ht="15.75" customHeight="1"/>
    <row r="32" spans="1:28" ht="15.75" customHeight="1">
      <c r="B32" s="1"/>
      <c r="C32" s="1"/>
      <c r="D32" s="1" t="s">
        <v>0</v>
      </c>
      <c r="E32" s="1"/>
      <c r="F32" s="1" t="s">
        <v>1</v>
      </c>
      <c r="G32" s="1"/>
      <c r="I32" s="1"/>
      <c r="J32" s="1"/>
      <c r="K32" s="1" t="s">
        <v>0</v>
      </c>
      <c r="L32" s="1"/>
      <c r="M32" s="1" t="s">
        <v>1</v>
      </c>
      <c r="N32" s="1"/>
      <c r="P32" s="1"/>
      <c r="Q32" s="1"/>
      <c r="R32" s="1" t="s">
        <v>0</v>
      </c>
      <c r="S32" s="1"/>
      <c r="T32" s="1" t="s">
        <v>1</v>
      </c>
      <c r="U32" s="1"/>
      <c r="W32" s="1"/>
      <c r="X32" s="1"/>
      <c r="Y32" s="1" t="s">
        <v>0</v>
      </c>
      <c r="Z32" s="1"/>
      <c r="AA32" s="1" t="s">
        <v>1</v>
      </c>
      <c r="AB32" s="1"/>
    </row>
    <row r="33" spans="1:28" ht="15.75" customHeight="1">
      <c r="B33" s="1" t="s">
        <v>13</v>
      </c>
      <c r="C33" s="1"/>
      <c r="D33" s="1" t="s">
        <v>3</v>
      </c>
      <c r="E33" s="1" t="s">
        <v>4</v>
      </c>
      <c r="F33" s="1" t="s">
        <v>3</v>
      </c>
      <c r="G33" s="1" t="s">
        <v>4</v>
      </c>
      <c r="I33" s="1" t="s">
        <v>13</v>
      </c>
      <c r="J33" s="1"/>
      <c r="K33" s="1" t="s">
        <v>3</v>
      </c>
      <c r="L33" s="1" t="s">
        <v>4</v>
      </c>
      <c r="M33" s="1" t="s">
        <v>3</v>
      </c>
      <c r="N33" s="1" t="s">
        <v>4</v>
      </c>
      <c r="P33" s="1" t="s">
        <v>13</v>
      </c>
      <c r="Q33" s="1"/>
      <c r="R33" s="1" t="s">
        <v>3</v>
      </c>
      <c r="S33" s="1" t="s">
        <v>4</v>
      </c>
      <c r="T33" s="1" t="s">
        <v>3</v>
      </c>
      <c r="U33" s="1" t="s">
        <v>4</v>
      </c>
      <c r="W33" s="1" t="s">
        <v>13</v>
      </c>
      <c r="X33" s="1"/>
      <c r="Y33" s="1" t="s">
        <v>3</v>
      </c>
      <c r="Z33" s="1" t="s">
        <v>4</v>
      </c>
      <c r="AA33" s="1" t="s">
        <v>3</v>
      </c>
      <c r="AB33" s="1" t="s">
        <v>4</v>
      </c>
    </row>
    <row r="34" spans="1:28" ht="15.75" customHeight="1">
      <c r="A34" s="6" t="s">
        <v>74</v>
      </c>
      <c r="B34" s="9" t="s">
        <v>39</v>
      </c>
      <c r="C34" s="2" t="s">
        <v>6</v>
      </c>
      <c r="D34" s="3">
        <v>16.666666666666668</v>
      </c>
      <c r="E34" s="3">
        <v>3</v>
      </c>
      <c r="F34" s="3">
        <v>7.666666666666667</v>
      </c>
      <c r="G34" s="3">
        <v>0</v>
      </c>
      <c r="I34" s="9" t="s">
        <v>39</v>
      </c>
      <c r="J34" s="2" t="s">
        <v>70</v>
      </c>
      <c r="K34" s="3">
        <v>16.666666666666668</v>
      </c>
      <c r="L34" s="3">
        <v>3</v>
      </c>
      <c r="M34" s="3">
        <v>7.666666666666667</v>
      </c>
      <c r="N34" s="3">
        <v>0</v>
      </c>
      <c r="P34" s="9" t="s">
        <v>39</v>
      </c>
      <c r="Q34" s="2" t="s">
        <v>64</v>
      </c>
      <c r="R34" s="3">
        <v>31.666666666666668</v>
      </c>
      <c r="S34" s="3">
        <v>15</v>
      </c>
      <c r="T34" s="3">
        <v>18.333333333333332</v>
      </c>
      <c r="U34" s="3">
        <v>7.666666666666667</v>
      </c>
      <c r="W34" s="9" t="s">
        <v>39</v>
      </c>
      <c r="X34" s="2" t="s">
        <v>64</v>
      </c>
      <c r="Y34" s="8">
        <f t="shared" ref="Y34:AB34" si="21">R34-R36-R38+R39</f>
        <v>22.333333333333336</v>
      </c>
      <c r="Z34" s="8">
        <f t="shared" si="21"/>
        <v>12.333333333333334</v>
      </c>
      <c r="AA34" s="8">
        <f t="shared" si="21"/>
        <v>15.333333333333332</v>
      </c>
      <c r="AB34" s="8">
        <f t="shared" si="21"/>
        <v>7.3333333333333339</v>
      </c>
    </row>
    <row r="35" spans="1:28" ht="15.75" customHeight="1">
      <c r="B35" s="2"/>
      <c r="C35" s="2" t="s">
        <v>7</v>
      </c>
      <c r="D35" s="3">
        <v>31.666666666666668</v>
      </c>
      <c r="E35" s="3">
        <v>15</v>
      </c>
      <c r="F35" s="3">
        <v>18.333333333333332</v>
      </c>
      <c r="G35" s="3">
        <v>7.666666666666667</v>
      </c>
      <c r="I35" s="2"/>
      <c r="J35" s="2" t="s">
        <v>64</v>
      </c>
      <c r="K35" s="3">
        <v>31.666666666666668</v>
      </c>
      <c r="L35" s="3">
        <v>15</v>
      </c>
      <c r="M35" s="3">
        <v>18.333333333333332</v>
      </c>
      <c r="N35" s="3">
        <v>7.666666666666667</v>
      </c>
      <c r="P35" s="2"/>
      <c r="Q35" s="2" t="s">
        <v>70</v>
      </c>
      <c r="R35" s="3">
        <v>16.666666666666668</v>
      </c>
      <c r="S35" s="3">
        <v>3</v>
      </c>
      <c r="T35" s="3">
        <v>7.666666666666667</v>
      </c>
      <c r="U35" s="3">
        <v>0</v>
      </c>
      <c r="W35" s="2"/>
      <c r="X35" s="2" t="s">
        <v>70</v>
      </c>
      <c r="Y35" s="8">
        <f t="shared" ref="Y35:AB35" si="22">R35-R38-R37+R39</f>
        <v>8</v>
      </c>
      <c r="Z35" s="8">
        <f t="shared" si="22"/>
        <v>0.33333333333333348</v>
      </c>
      <c r="AA35" s="8">
        <f t="shared" si="22"/>
        <v>4.6666666666666679</v>
      </c>
      <c r="AB35" s="8">
        <f t="shared" si="22"/>
        <v>0</v>
      </c>
    </row>
    <row r="36" spans="1:28" ht="15.75" customHeight="1">
      <c r="B36" s="2"/>
      <c r="C36" s="2" t="s">
        <v>8</v>
      </c>
      <c r="D36" s="3">
        <v>4.666666666666667</v>
      </c>
      <c r="E36" s="3">
        <v>2</v>
      </c>
      <c r="F36" s="3">
        <v>1.3333333333333333</v>
      </c>
      <c r="G36" s="3">
        <v>0</v>
      </c>
      <c r="I36" s="2"/>
      <c r="J36" s="2" t="s">
        <v>71</v>
      </c>
      <c r="K36" s="3">
        <v>4.666666666666667</v>
      </c>
      <c r="L36" s="3">
        <v>2</v>
      </c>
      <c r="M36" s="3">
        <v>1.3333333333333333</v>
      </c>
      <c r="N36" s="3">
        <v>0</v>
      </c>
      <c r="P36" s="2"/>
      <c r="Q36" s="2" t="s">
        <v>66</v>
      </c>
      <c r="R36" s="3">
        <v>5.333333333333333</v>
      </c>
      <c r="S36" s="3">
        <v>2</v>
      </c>
      <c r="T36" s="3">
        <v>1.3333333333333333</v>
      </c>
      <c r="U36" s="3">
        <v>0.33333333333333331</v>
      </c>
      <c r="W36" s="2"/>
      <c r="X36" s="2" t="s">
        <v>66</v>
      </c>
      <c r="Y36" s="8">
        <f t="shared" ref="Y36:AB36" si="23">R36-R39</f>
        <v>2.333333333333333</v>
      </c>
      <c r="Z36" s="8">
        <f t="shared" si="23"/>
        <v>2</v>
      </c>
      <c r="AA36" s="8">
        <f t="shared" si="23"/>
        <v>0.66666666666666663</v>
      </c>
      <c r="AB36" s="8">
        <f t="shared" si="23"/>
        <v>0.33333333333333331</v>
      </c>
    </row>
    <row r="37" spans="1:28" ht="15.75" customHeight="1">
      <c r="B37" s="2"/>
      <c r="C37" s="2" t="s">
        <v>9</v>
      </c>
      <c r="D37" s="3">
        <v>5.333333333333333</v>
      </c>
      <c r="E37" s="3">
        <v>2</v>
      </c>
      <c r="F37" s="3">
        <v>1.3333333333333333</v>
      </c>
      <c r="G37" s="3">
        <v>0.33333333333333331</v>
      </c>
      <c r="I37" s="2"/>
      <c r="J37" s="2" t="s">
        <v>66</v>
      </c>
      <c r="K37" s="3">
        <v>5.333333333333333</v>
      </c>
      <c r="L37" s="3">
        <v>2</v>
      </c>
      <c r="M37" s="3">
        <v>1.3333333333333333</v>
      </c>
      <c r="N37" s="3">
        <v>0.33333333333333331</v>
      </c>
      <c r="P37" s="2"/>
      <c r="Q37" s="2" t="s">
        <v>71</v>
      </c>
      <c r="R37" s="3">
        <v>4.666666666666667</v>
      </c>
      <c r="S37" s="3">
        <v>2</v>
      </c>
      <c r="T37" s="3">
        <v>1.3333333333333333</v>
      </c>
      <c r="U37" s="3">
        <v>0</v>
      </c>
      <c r="W37" s="2"/>
      <c r="X37" s="2" t="s">
        <v>71</v>
      </c>
      <c r="Y37" s="8">
        <f t="shared" ref="Y37:AB37" si="24">R37-R39</f>
        <v>1.666666666666667</v>
      </c>
      <c r="Z37" s="8">
        <f t="shared" si="24"/>
        <v>2</v>
      </c>
      <c r="AA37" s="8">
        <f t="shared" si="24"/>
        <v>0.66666666666666663</v>
      </c>
      <c r="AB37" s="8">
        <f t="shared" si="24"/>
        <v>0</v>
      </c>
    </row>
    <row r="38" spans="1:28" ht="15.75" customHeight="1">
      <c r="B38" s="2"/>
      <c r="C38" s="2" t="s">
        <v>10</v>
      </c>
      <c r="D38" s="3">
        <v>7</v>
      </c>
      <c r="E38" s="3">
        <v>0.66666666666666663</v>
      </c>
      <c r="F38" s="3">
        <v>2.3333333333333335</v>
      </c>
      <c r="G38" s="3">
        <v>0</v>
      </c>
      <c r="I38" s="2"/>
      <c r="J38" s="2" t="s">
        <v>72</v>
      </c>
      <c r="K38" s="3">
        <v>7</v>
      </c>
      <c r="L38" s="3">
        <v>0.66666666666666663</v>
      </c>
      <c r="M38" s="3">
        <v>2.3333333333333335</v>
      </c>
      <c r="N38" s="3">
        <v>0</v>
      </c>
      <c r="P38" s="2"/>
      <c r="Q38" s="2" t="s">
        <v>72</v>
      </c>
      <c r="R38" s="3">
        <v>7</v>
      </c>
      <c r="S38" s="3">
        <v>0.66666666666666663</v>
      </c>
      <c r="T38" s="3">
        <v>2.3333333333333335</v>
      </c>
      <c r="U38" s="3">
        <v>0</v>
      </c>
      <c r="W38" s="2"/>
      <c r="X38" s="2" t="s">
        <v>72</v>
      </c>
      <c r="Y38" s="8">
        <f t="shared" ref="Y38:AB38" si="25">R38-R39</f>
        <v>4</v>
      </c>
      <c r="Z38" s="8">
        <f t="shared" si="25"/>
        <v>0.66666666666666663</v>
      </c>
      <c r="AA38" s="8">
        <f t="shared" si="25"/>
        <v>1.666666666666667</v>
      </c>
      <c r="AB38" s="8">
        <f t="shared" si="25"/>
        <v>0</v>
      </c>
    </row>
    <row r="39" spans="1:28" ht="15.75" customHeight="1">
      <c r="B39" s="2"/>
      <c r="C39" s="2" t="s">
        <v>11</v>
      </c>
      <c r="D39" s="3">
        <v>3</v>
      </c>
      <c r="E39" s="3">
        <v>0</v>
      </c>
      <c r="F39" s="3">
        <v>0.66666666666666663</v>
      </c>
      <c r="G39" s="3">
        <v>0</v>
      </c>
      <c r="I39" s="2"/>
      <c r="J39" s="2" t="s">
        <v>73</v>
      </c>
      <c r="K39" s="3">
        <v>3</v>
      </c>
      <c r="L39" s="3">
        <v>0</v>
      </c>
      <c r="M39" s="3">
        <v>0.66666666666666663</v>
      </c>
      <c r="N39" s="3">
        <v>0</v>
      </c>
      <c r="P39" s="2"/>
      <c r="Q39" s="2" t="s">
        <v>73</v>
      </c>
      <c r="R39" s="3">
        <v>3</v>
      </c>
      <c r="S39" s="3">
        <v>0</v>
      </c>
      <c r="T39" s="3">
        <v>0.66666666666666663</v>
      </c>
      <c r="U39" s="3">
        <v>0</v>
      </c>
      <c r="W39" s="2"/>
      <c r="X39" s="2" t="s">
        <v>73</v>
      </c>
      <c r="Y39" s="8">
        <f t="shared" ref="Y39:AB39" si="26">R39</f>
        <v>3</v>
      </c>
      <c r="Z39" s="8">
        <f t="shared" si="26"/>
        <v>0</v>
      </c>
      <c r="AA39" s="8">
        <f t="shared" si="26"/>
        <v>0.66666666666666663</v>
      </c>
      <c r="AB39" s="8">
        <f t="shared" si="26"/>
        <v>0</v>
      </c>
    </row>
    <row r="40" spans="1:28" ht="15.75" customHeight="1">
      <c r="B40" s="2"/>
      <c r="C40" s="2" t="s">
        <v>12</v>
      </c>
      <c r="D40" s="3">
        <v>19</v>
      </c>
      <c r="E40" s="3">
        <v>18.333333333333332</v>
      </c>
      <c r="F40" s="3">
        <v>3.3333333333333335</v>
      </c>
      <c r="G40" s="3">
        <v>2.6666666666666665</v>
      </c>
      <c r="I40" s="2"/>
      <c r="J40" s="2" t="s">
        <v>12</v>
      </c>
      <c r="K40" s="3">
        <v>19</v>
      </c>
      <c r="L40" s="3">
        <v>18.333333333333332</v>
      </c>
      <c r="M40" s="3">
        <v>3.3333333333333335</v>
      </c>
      <c r="N40" s="3">
        <v>2.6666666666666665</v>
      </c>
      <c r="P40" s="2"/>
      <c r="Q40" s="2" t="s">
        <v>12</v>
      </c>
      <c r="R40" s="3">
        <v>19</v>
      </c>
      <c r="S40" s="3">
        <v>18.333333333333332</v>
      </c>
      <c r="T40" s="3">
        <v>3.3333333333333335</v>
      </c>
      <c r="U40" s="3">
        <v>2.6666666666666665</v>
      </c>
      <c r="W40" s="2"/>
      <c r="X40" s="2" t="s">
        <v>12</v>
      </c>
      <c r="Y40" s="8">
        <f t="shared" ref="Y40:AB40" si="27">R40-R36-R37+R39</f>
        <v>12</v>
      </c>
      <c r="Z40" s="8">
        <f t="shared" si="27"/>
        <v>14.333333333333332</v>
      </c>
      <c r="AA40" s="8">
        <f t="shared" si="27"/>
        <v>1.3333333333333335</v>
      </c>
      <c r="AB40" s="8">
        <f t="shared" si="27"/>
        <v>2.333333333333333</v>
      </c>
    </row>
    <row r="41" spans="1:28" ht="15.75" customHeight="1"/>
    <row r="42" spans="1:28" ht="15.75" customHeight="1">
      <c r="B42" s="1"/>
      <c r="C42" s="1"/>
      <c r="D42" s="1" t="s">
        <v>0</v>
      </c>
      <c r="E42" s="1"/>
      <c r="F42" s="1" t="s">
        <v>1</v>
      </c>
      <c r="G42" s="1"/>
      <c r="I42" s="1"/>
      <c r="J42" s="1"/>
      <c r="K42" s="1" t="s">
        <v>0</v>
      </c>
      <c r="L42" s="1"/>
      <c r="M42" s="1" t="s">
        <v>1</v>
      </c>
      <c r="N42" s="1"/>
      <c r="P42" s="1"/>
      <c r="Q42" s="1"/>
      <c r="R42" s="1" t="s">
        <v>0</v>
      </c>
      <c r="S42" s="1"/>
      <c r="T42" s="1" t="s">
        <v>1</v>
      </c>
      <c r="U42" s="1"/>
      <c r="W42" s="1"/>
      <c r="X42" s="1"/>
      <c r="Y42" s="1" t="s">
        <v>0</v>
      </c>
      <c r="Z42" s="1"/>
      <c r="AA42" s="1" t="s">
        <v>1</v>
      </c>
      <c r="AB42" s="1"/>
    </row>
    <row r="43" spans="1:28" ht="15.75" customHeight="1">
      <c r="B43" s="1" t="s">
        <v>13</v>
      </c>
      <c r="C43" s="1"/>
      <c r="D43" s="1" t="s">
        <v>3</v>
      </c>
      <c r="E43" s="1" t="s">
        <v>4</v>
      </c>
      <c r="F43" s="1" t="s">
        <v>3</v>
      </c>
      <c r="G43" s="1" t="s">
        <v>4</v>
      </c>
      <c r="I43" s="1" t="s">
        <v>13</v>
      </c>
      <c r="J43" s="1"/>
      <c r="K43" s="1" t="s">
        <v>3</v>
      </c>
      <c r="L43" s="1" t="s">
        <v>4</v>
      </c>
      <c r="M43" s="1" t="s">
        <v>3</v>
      </c>
      <c r="N43" s="1" t="s">
        <v>4</v>
      </c>
      <c r="P43" s="1" t="s">
        <v>13</v>
      </c>
      <c r="Q43" s="1"/>
      <c r="R43" s="1" t="s">
        <v>3</v>
      </c>
      <c r="S43" s="1" t="s">
        <v>4</v>
      </c>
      <c r="T43" s="1" t="s">
        <v>3</v>
      </c>
      <c r="U43" s="1" t="s">
        <v>4</v>
      </c>
      <c r="W43" s="1" t="s">
        <v>13</v>
      </c>
      <c r="X43" s="1"/>
      <c r="Y43" s="1" t="s">
        <v>3</v>
      </c>
      <c r="Z43" s="1" t="s">
        <v>4</v>
      </c>
      <c r="AA43" s="1" t="s">
        <v>3</v>
      </c>
      <c r="AB43" s="1" t="s">
        <v>4</v>
      </c>
    </row>
    <row r="44" spans="1:28" ht="15.75" customHeight="1">
      <c r="A44" s="6" t="s">
        <v>74</v>
      </c>
      <c r="B44" s="9" t="s">
        <v>40</v>
      </c>
      <c r="C44" s="2" t="s">
        <v>6</v>
      </c>
      <c r="D44" s="3">
        <v>17.333333333333332</v>
      </c>
      <c r="E44" s="3">
        <v>5.333333333333333</v>
      </c>
      <c r="F44" s="3">
        <v>3.6666666666666665</v>
      </c>
      <c r="G44" s="3">
        <v>1</v>
      </c>
      <c r="I44" s="9" t="s">
        <v>40</v>
      </c>
      <c r="J44" s="2" t="s">
        <v>70</v>
      </c>
      <c r="K44" s="3">
        <v>17.333333333333332</v>
      </c>
      <c r="L44" s="3">
        <v>5.333333333333333</v>
      </c>
      <c r="M44" s="3">
        <v>3.6666666666666665</v>
      </c>
      <c r="N44" s="3">
        <v>1</v>
      </c>
      <c r="P44" s="9" t="s">
        <v>40</v>
      </c>
      <c r="Q44" s="2" t="s">
        <v>64</v>
      </c>
      <c r="R44" s="3">
        <v>39</v>
      </c>
      <c r="S44" s="3">
        <v>20</v>
      </c>
      <c r="T44" s="3">
        <v>12</v>
      </c>
      <c r="U44" s="3">
        <v>6</v>
      </c>
      <c r="W44" s="9" t="s">
        <v>40</v>
      </c>
      <c r="X44" s="2" t="s">
        <v>64</v>
      </c>
      <c r="Y44" s="8">
        <f t="shared" ref="Y44:AB44" si="28">R44-R46-R48+R49</f>
        <v>26</v>
      </c>
      <c r="Z44" s="8">
        <f t="shared" si="28"/>
        <v>15.333333333333332</v>
      </c>
      <c r="AA44" s="8">
        <f t="shared" si="28"/>
        <v>9.3333333333333339</v>
      </c>
      <c r="AB44" s="8">
        <f t="shared" si="28"/>
        <v>5.333333333333333</v>
      </c>
    </row>
    <row r="45" spans="1:28" ht="15.75" customHeight="1">
      <c r="B45" s="2"/>
      <c r="C45" s="2" t="s">
        <v>7</v>
      </c>
      <c r="D45" s="3">
        <v>39</v>
      </c>
      <c r="E45" s="3">
        <v>20</v>
      </c>
      <c r="F45" s="3">
        <v>12</v>
      </c>
      <c r="G45" s="3">
        <v>6</v>
      </c>
      <c r="I45" s="2"/>
      <c r="J45" s="2" t="s">
        <v>64</v>
      </c>
      <c r="K45" s="3">
        <v>39</v>
      </c>
      <c r="L45" s="3">
        <v>20</v>
      </c>
      <c r="M45" s="3">
        <v>12</v>
      </c>
      <c r="N45" s="3">
        <v>6</v>
      </c>
      <c r="P45" s="2"/>
      <c r="Q45" s="2" t="s">
        <v>70</v>
      </c>
      <c r="R45" s="3">
        <v>17.333333333333332</v>
      </c>
      <c r="S45" s="3">
        <v>5.333333333333333</v>
      </c>
      <c r="T45" s="3">
        <v>3.6666666666666665</v>
      </c>
      <c r="U45" s="3">
        <v>1</v>
      </c>
      <c r="W45" s="2"/>
      <c r="X45" s="2" t="s">
        <v>70</v>
      </c>
      <c r="Y45" s="8">
        <f t="shared" ref="Y45:AB45" si="29">R45-R48-R47+R49</f>
        <v>5.9999999999999991</v>
      </c>
      <c r="Z45" s="8">
        <f t="shared" si="29"/>
        <v>1.6666666666666661</v>
      </c>
      <c r="AA45" s="8">
        <f t="shared" si="29"/>
        <v>1.6666666666666665</v>
      </c>
      <c r="AB45" s="8">
        <f t="shared" si="29"/>
        <v>0.33333333333333337</v>
      </c>
    </row>
    <row r="46" spans="1:28" ht="15.75" customHeight="1">
      <c r="B46" s="2"/>
      <c r="C46" s="2" t="s">
        <v>8</v>
      </c>
      <c r="D46" s="3">
        <v>4.333333333333333</v>
      </c>
      <c r="E46" s="3">
        <v>2</v>
      </c>
      <c r="F46" s="3">
        <v>0.33333333333333331</v>
      </c>
      <c r="G46" s="3">
        <v>0.33333333333333331</v>
      </c>
      <c r="I46" s="2"/>
      <c r="J46" s="2" t="s">
        <v>71</v>
      </c>
      <c r="K46" s="3">
        <v>4.333333333333333</v>
      </c>
      <c r="L46" s="3">
        <v>2</v>
      </c>
      <c r="M46" s="3">
        <v>0.33333333333333331</v>
      </c>
      <c r="N46" s="3">
        <v>0.33333333333333331</v>
      </c>
      <c r="P46" s="2"/>
      <c r="Q46" s="2" t="s">
        <v>66</v>
      </c>
      <c r="R46" s="3">
        <v>6</v>
      </c>
      <c r="S46" s="3">
        <v>3</v>
      </c>
      <c r="T46" s="3">
        <v>1</v>
      </c>
      <c r="U46" s="3">
        <v>0.33333333333333331</v>
      </c>
      <c r="W46" s="2"/>
      <c r="X46" s="2" t="s">
        <v>66</v>
      </c>
      <c r="Y46" s="8">
        <f t="shared" ref="Y46:AB46" si="30">R46-R49</f>
        <v>4</v>
      </c>
      <c r="Z46" s="8">
        <f t="shared" si="30"/>
        <v>2.3333333333333335</v>
      </c>
      <c r="AA46" s="8">
        <f t="shared" si="30"/>
        <v>1</v>
      </c>
      <c r="AB46" s="8">
        <f t="shared" si="30"/>
        <v>0</v>
      </c>
    </row>
    <row r="47" spans="1:28" ht="15.75" customHeight="1">
      <c r="B47" s="2"/>
      <c r="C47" s="2" t="s">
        <v>9</v>
      </c>
      <c r="D47" s="3">
        <v>6</v>
      </c>
      <c r="E47" s="3">
        <v>3</v>
      </c>
      <c r="F47" s="3">
        <v>1</v>
      </c>
      <c r="G47" s="3">
        <v>0.33333333333333331</v>
      </c>
      <c r="I47" s="2"/>
      <c r="J47" s="2" t="s">
        <v>66</v>
      </c>
      <c r="K47" s="3">
        <v>6</v>
      </c>
      <c r="L47" s="3">
        <v>3</v>
      </c>
      <c r="M47" s="3">
        <v>1</v>
      </c>
      <c r="N47" s="3">
        <v>0.33333333333333331</v>
      </c>
      <c r="P47" s="2"/>
      <c r="Q47" s="2" t="s">
        <v>71</v>
      </c>
      <c r="R47" s="3">
        <v>4.333333333333333</v>
      </c>
      <c r="S47" s="3">
        <v>2</v>
      </c>
      <c r="T47" s="3">
        <v>0.33333333333333331</v>
      </c>
      <c r="U47" s="3">
        <v>0.33333333333333331</v>
      </c>
      <c r="W47" s="2"/>
      <c r="X47" s="2" t="s">
        <v>71</v>
      </c>
      <c r="Y47" s="8">
        <f t="shared" ref="Y47:AB47" si="31">R47-R49</f>
        <v>2.333333333333333</v>
      </c>
      <c r="Z47" s="8">
        <f t="shared" si="31"/>
        <v>1.3333333333333335</v>
      </c>
      <c r="AA47" s="8">
        <f t="shared" si="31"/>
        <v>0.33333333333333331</v>
      </c>
      <c r="AB47" s="8">
        <f t="shared" si="31"/>
        <v>0</v>
      </c>
    </row>
    <row r="48" spans="1:28" ht="15.75" customHeight="1">
      <c r="B48" s="2"/>
      <c r="C48" s="2" t="s">
        <v>10</v>
      </c>
      <c r="D48" s="3">
        <v>9</v>
      </c>
      <c r="E48" s="3">
        <v>2.3333333333333335</v>
      </c>
      <c r="F48" s="3">
        <v>1.6666666666666667</v>
      </c>
      <c r="G48" s="3">
        <v>0.66666666666666663</v>
      </c>
      <c r="I48" s="2"/>
      <c r="J48" s="2" t="s">
        <v>72</v>
      </c>
      <c r="K48" s="3">
        <v>9</v>
      </c>
      <c r="L48" s="3">
        <v>2.3333333333333335</v>
      </c>
      <c r="M48" s="3">
        <v>1.6666666666666667</v>
      </c>
      <c r="N48" s="3">
        <v>0.66666666666666663</v>
      </c>
      <c r="P48" s="2"/>
      <c r="Q48" s="2" t="s">
        <v>72</v>
      </c>
      <c r="R48" s="3">
        <v>9</v>
      </c>
      <c r="S48" s="3">
        <v>2.3333333333333335</v>
      </c>
      <c r="T48" s="3">
        <v>1.6666666666666667</v>
      </c>
      <c r="U48" s="3">
        <v>0.66666666666666663</v>
      </c>
      <c r="W48" s="2"/>
      <c r="X48" s="2" t="s">
        <v>72</v>
      </c>
      <c r="Y48" s="8">
        <f t="shared" ref="Y48:AB48" si="32">R48-R49</f>
        <v>7</v>
      </c>
      <c r="Z48" s="8">
        <f t="shared" si="32"/>
        <v>1.666666666666667</v>
      </c>
      <c r="AA48" s="8">
        <f t="shared" si="32"/>
        <v>1.6666666666666667</v>
      </c>
      <c r="AB48" s="8">
        <f t="shared" si="32"/>
        <v>0.33333333333333331</v>
      </c>
    </row>
    <row r="49" spans="1:28" ht="15.75" customHeight="1">
      <c r="B49" s="2"/>
      <c r="C49" s="2" t="s">
        <v>11</v>
      </c>
      <c r="D49" s="3">
        <v>2</v>
      </c>
      <c r="E49" s="3">
        <v>0.66666666666666663</v>
      </c>
      <c r="F49" s="3">
        <v>0</v>
      </c>
      <c r="G49" s="3">
        <v>0.33333333333333331</v>
      </c>
      <c r="I49" s="2"/>
      <c r="J49" s="2" t="s">
        <v>73</v>
      </c>
      <c r="K49" s="3">
        <v>2</v>
      </c>
      <c r="L49" s="3">
        <v>0.66666666666666663</v>
      </c>
      <c r="M49" s="3">
        <v>0</v>
      </c>
      <c r="N49" s="3">
        <v>0.33333333333333331</v>
      </c>
      <c r="P49" s="2"/>
      <c r="Q49" s="2" t="s">
        <v>73</v>
      </c>
      <c r="R49" s="3">
        <v>2</v>
      </c>
      <c r="S49" s="3">
        <v>0.66666666666666663</v>
      </c>
      <c r="T49" s="3">
        <v>0</v>
      </c>
      <c r="U49" s="3">
        <v>0.33333333333333331</v>
      </c>
      <c r="W49" s="2"/>
      <c r="X49" s="2" t="s">
        <v>73</v>
      </c>
      <c r="Y49" s="8">
        <f t="shared" ref="Y49:AB49" si="33">R49</f>
        <v>2</v>
      </c>
      <c r="Z49" s="8">
        <f t="shared" si="33"/>
        <v>0.66666666666666663</v>
      </c>
      <c r="AA49" s="8">
        <f t="shared" si="33"/>
        <v>0</v>
      </c>
      <c r="AB49" s="8">
        <f t="shared" si="33"/>
        <v>0.33333333333333331</v>
      </c>
    </row>
    <row r="50" spans="1:28" ht="15.75" customHeight="1">
      <c r="B50" s="2"/>
      <c r="C50" s="2" t="s">
        <v>12</v>
      </c>
      <c r="D50" s="3">
        <v>19.333333333333332</v>
      </c>
      <c r="E50" s="3">
        <v>20.333333333333332</v>
      </c>
      <c r="F50" s="3">
        <v>3.3333333333333335</v>
      </c>
      <c r="G50" s="3">
        <v>1.6666666666666667</v>
      </c>
      <c r="I50" s="2"/>
      <c r="J50" s="2" t="s">
        <v>12</v>
      </c>
      <c r="K50" s="3">
        <v>19.333333333333332</v>
      </c>
      <c r="L50" s="3">
        <v>20.333333333333332</v>
      </c>
      <c r="M50" s="3">
        <v>3.3333333333333335</v>
      </c>
      <c r="N50" s="3">
        <v>1.6666666666666667</v>
      </c>
      <c r="P50" s="2"/>
      <c r="Q50" s="2" t="s">
        <v>12</v>
      </c>
      <c r="R50" s="3">
        <v>19.333333333333332</v>
      </c>
      <c r="S50" s="3">
        <v>20.333333333333332</v>
      </c>
      <c r="T50" s="3">
        <v>3.3333333333333335</v>
      </c>
      <c r="U50" s="3">
        <v>1.6666666666666667</v>
      </c>
      <c r="W50" s="2"/>
      <c r="X50" s="2" t="s">
        <v>12</v>
      </c>
      <c r="Y50" s="8">
        <f t="shared" ref="Y50:AB50" si="34">R50-R46-R47+R49</f>
        <v>11</v>
      </c>
      <c r="Z50" s="8">
        <f t="shared" si="34"/>
        <v>15.999999999999998</v>
      </c>
      <c r="AA50" s="8">
        <f t="shared" si="34"/>
        <v>2</v>
      </c>
      <c r="AB50" s="8">
        <f t="shared" si="34"/>
        <v>1.3333333333333335</v>
      </c>
    </row>
    <row r="51" spans="1:28" ht="15.75" customHeight="1"/>
    <row r="52" spans="1:28" ht="15.75" customHeight="1">
      <c r="B52" s="1"/>
      <c r="C52" s="1"/>
      <c r="D52" s="1" t="s">
        <v>0</v>
      </c>
      <c r="E52" s="1"/>
      <c r="F52" s="1" t="s">
        <v>1</v>
      </c>
      <c r="G52" s="1"/>
      <c r="I52" s="1"/>
      <c r="J52" s="1"/>
      <c r="K52" s="1" t="s">
        <v>0</v>
      </c>
      <c r="L52" s="1"/>
      <c r="M52" s="1" t="s">
        <v>1</v>
      </c>
      <c r="N52" s="1"/>
      <c r="P52" s="1"/>
      <c r="Q52" s="1"/>
      <c r="R52" s="1" t="s">
        <v>0</v>
      </c>
      <c r="S52" s="1"/>
      <c r="T52" s="1" t="s">
        <v>1</v>
      </c>
      <c r="U52" s="1"/>
      <c r="W52" s="1"/>
      <c r="X52" s="1"/>
      <c r="Y52" s="1" t="s">
        <v>0</v>
      </c>
      <c r="Z52" s="1"/>
      <c r="AA52" s="1" t="s">
        <v>1</v>
      </c>
      <c r="AB52" s="1"/>
    </row>
    <row r="53" spans="1:28" ht="15.75" customHeight="1">
      <c r="A53" s="6" t="s">
        <v>74</v>
      </c>
      <c r="B53" s="54" t="s">
        <v>53</v>
      </c>
      <c r="C53" s="55"/>
      <c r="D53" s="1" t="s">
        <v>3</v>
      </c>
      <c r="E53" s="1" t="s">
        <v>4</v>
      </c>
      <c r="F53" s="1" t="s">
        <v>3</v>
      </c>
      <c r="G53" s="1" t="s">
        <v>4</v>
      </c>
      <c r="I53" s="54" t="s">
        <v>53</v>
      </c>
      <c r="J53" s="55"/>
      <c r="K53" s="1" t="s">
        <v>3</v>
      </c>
      <c r="L53" s="1" t="s">
        <v>4</v>
      </c>
      <c r="M53" s="1" t="s">
        <v>3</v>
      </c>
      <c r="N53" s="1" t="s">
        <v>4</v>
      </c>
      <c r="P53" s="1" t="s">
        <v>13</v>
      </c>
      <c r="Q53" s="1"/>
      <c r="R53" s="1" t="s">
        <v>3</v>
      </c>
      <c r="S53" s="1" t="s">
        <v>4</v>
      </c>
      <c r="T53" s="1" t="s">
        <v>3</v>
      </c>
      <c r="U53" s="1" t="s">
        <v>4</v>
      </c>
      <c r="W53" s="1" t="s">
        <v>13</v>
      </c>
      <c r="X53" s="1"/>
      <c r="Y53" s="1" t="s">
        <v>3</v>
      </c>
      <c r="Z53" s="1" t="s">
        <v>4</v>
      </c>
      <c r="AA53" s="1" t="s">
        <v>3</v>
      </c>
      <c r="AB53" s="1" t="s">
        <v>4</v>
      </c>
    </row>
    <row r="54" spans="1:28" ht="15.75" customHeight="1">
      <c r="B54" s="2" t="s">
        <v>54</v>
      </c>
      <c r="C54" s="2" t="s">
        <v>6</v>
      </c>
      <c r="D54" s="4">
        <v>31</v>
      </c>
      <c r="E54" s="4">
        <v>8</v>
      </c>
      <c r="F54" s="4">
        <v>6</v>
      </c>
      <c r="G54" s="4">
        <v>0</v>
      </c>
      <c r="I54" s="2" t="s">
        <v>54</v>
      </c>
      <c r="J54" s="2" t="s">
        <v>70</v>
      </c>
      <c r="K54" s="4">
        <v>31</v>
      </c>
      <c r="L54" s="4">
        <v>8</v>
      </c>
      <c r="M54" s="4">
        <v>6</v>
      </c>
      <c r="N54" s="4">
        <v>0</v>
      </c>
      <c r="P54" s="10" t="s">
        <v>75</v>
      </c>
      <c r="Q54" s="2" t="s">
        <v>64</v>
      </c>
      <c r="R54" s="4">
        <v>53</v>
      </c>
      <c r="S54" s="4">
        <v>16</v>
      </c>
      <c r="T54" s="4">
        <v>9</v>
      </c>
      <c r="U54" s="4">
        <v>4</v>
      </c>
      <c r="W54" s="10" t="s">
        <v>75</v>
      </c>
      <c r="X54" s="2" t="s">
        <v>64</v>
      </c>
      <c r="Y54" s="8">
        <f t="shared" ref="Y54:AB54" si="35">R54-R56-R58+R59</f>
        <v>33</v>
      </c>
      <c r="Z54" s="8">
        <f t="shared" si="35"/>
        <v>10</v>
      </c>
      <c r="AA54" s="8">
        <f t="shared" si="35"/>
        <v>7</v>
      </c>
      <c r="AB54" s="8">
        <f t="shared" si="35"/>
        <v>4</v>
      </c>
    </row>
    <row r="55" spans="1:28" ht="15.75" customHeight="1">
      <c r="B55" s="2"/>
      <c r="C55" s="2" t="s">
        <v>7</v>
      </c>
      <c r="D55" s="4">
        <v>53</v>
      </c>
      <c r="E55" s="4">
        <v>16</v>
      </c>
      <c r="F55" s="4">
        <v>9</v>
      </c>
      <c r="G55" s="4">
        <v>4</v>
      </c>
      <c r="I55" s="2"/>
      <c r="J55" s="2" t="s">
        <v>64</v>
      </c>
      <c r="K55" s="4">
        <v>53</v>
      </c>
      <c r="L55" s="4">
        <v>16</v>
      </c>
      <c r="M55" s="4">
        <v>9</v>
      </c>
      <c r="N55" s="4">
        <v>4</v>
      </c>
      <c r="P55" s="2"/>
      <c r="Q55" s="2" t="s">
        <v>70</v>
      </c>
      <c r="R55" s="4">
        <v>31</v>
      </c>
      <c r="S55" s="4">
        <v>8</v>
      </c>
      <c r="T55" s="4">
        <v>6</v>
      </c>
      <c r="U55" s="4">
        <v>0</v>
      </c>
      <c r="W55" s="2"/>
      <c r="X55" s="2" t="s">
        <v>70</v>
      </c>
      <c r="Y55" s="8">
        <f t="shared" ref="Y55:AB55" si="36">R55-R58-R57+R59</f>
        <v>11</v>
      </c>
      <c r="Z55" s="8">
        <f t="shared" si="36"/>
        <v>3</v>
      </c>
      <c r="AA55" s="8">
        <f t="shared" si="36"/>
        <v>2</v>
      </c>
      <c r="AB55" s="8">
        <f t="shared" si="36"/>
        <v>0</v>
      </c>
    </row>
    <row r="56" spans="1:28" ht="15.75" customHeight="1">
      <c r="B56" s="2"/>
      <c r="C56" s="2" t="s">
        <v>8</v>
      </c>
      <c r="D56" s="4">
        <v>12</v>
      </c>
      <c r="E56" s="4">
        <v>5</v>
      </c>
      <c r="F56" s="4">
        <v>3</v>
      </c>
      <c r="G56" s="4">
        <v>0</v>
      </c>
      <c r="I56" s="2"/>
      <c r="J56" s="2" t="s">
        <v>71</v>
      </c>
      <c r="K56" s="4">
        <v>12</v>
      </c>
      <c r="L56" s="4">
        <v>5</v>
      </c>
      <c r="M56" s="4">
        <v>3</v>
      </c>
      <c r="N56" s="4">
        <v>0</v>
      </c>
      <c r="P56" s="2"/>
      <c r="Q56" s="2" t="s">
        <v>66</v>
      </c>
      <c r="R56" s="4">
        <v>12</v>
      </c>
      <c r="S56" s="4">
        <v>6</v>
      </c>
      <c r="T56" s="4">
        <v>1</v>
      </c>
      <c r="U56" s="4">
        <v>0</v>
      </c>
      <c r="W56" s="2"/>
      <c r="X56" s="2" t="s">
        <v>66</v>
      </c>
      <c r="Y56" s="8">
        <f t="shared" ref="Y56:AB56" si="37">R56-R59</f>
        <v>2</v>
      </c>
      <c r="Z56" s="8">
        <f t="shared" si="37"/>
        <v>4</v>
      </c>
      <c r="AA56" s="8">
        <f t="shared" si="37"/>
        <v>0</v>
      </c>
      <c r="AB56" s="8">
        <f t="shared" si="37"/>
        <v>0</v>
      </c>
    </row>
    <row r="57" spans="1:28" ht="15.75" customHeight="1">
      <c r="B57" s="2"/>
      <c r="C57" s="2" t="s">
        <v>9</v>
      </c>
      <c r="D57" s="4">
        <v>12</v>
      </c>
      <c r="E57" s="4">
        <v>6</v>
      </c>
      <c r="F57" s="4">
        <v>1</v>
      </c>
      <c r="G57" s="4">
        <v>0</v>
      </c>
      <c r="I57" s="2"/>
      <c r="J57" s="2" t="s">
        <v>66</v>
      </c>
      <c r="K57" s="4">
        <v>12</v>
      </c>
      <c r="L57" s="4">
        <v>6</v>
      </c>
      <c r="M57" s="4">
        <v>1</v>
      </c>
      <c r="N57" s="4">
        <v>0</v>
      </c>
      <c r="P57" s="2"/>
      <c r="Q57" s="2" t="s">
        <v>71</v>
      </c>
      <c r="R57" s="4">
        <v>12</v>
      </c>
      <c r="S57" s="4">
        <v>5</v>
      </c>
      <c r="T57" s="4">
        <v>3</v>
      </c>
      <c r="U57" s="4">
        <v>0</v>
      </c>
      <c r="W57" s="2"/>
      <c r="X57" s="2" t="s">
        <v>71</v>
      </c>
      <c r="Y57" s="8">
        <f t="shared" ref="Y57:AB57" si="38">R57-R59</f>
        <v>2</v>
      </c>
      <c r="Z57" s="8">
        <f t="shared" si="38"/>
        <v>3</v>
      </c>
      <c r="AA57" s="8">
        <f t="shared" si="38"/>
        <v>2</v>
      </c>
      <c r="AB57" s="8">
        <f t="shared" si="38"/>
        <v>0</v>
      </c>
    </row>
    <row r="58" spans="1:28" ht="15.75" customHeight="1">
      <c r="B58" s="2"/>
      <c r="C58" s="2" t="s">
        <v>10</v>
      </c>
      <c r="D58" s="4">
        <v>18</v>
      </c>
      <c r="E58" s="4">
        <v>2</v>
      </c>
      <c r="F58" s="4">
        <v>2</v>
      </c>
      <c r="G58" s="4">
        <v>0</v>
      </c>
      <c r="I58" s="2"/>
      <c r="J58" s="2" t="s">
        <v>72</v>
      </c>
      <c r="K58" s="4">
        <v>18</v>
      </c>
      <c r="L58" s="4">
        <v>2</v>
      </c>
      <c r="M58" s="4">
        <v>2</v>
      </c>
      <c r="N58" s="4">
        <v>0</v>
      </c>
      <c r="P58" s="2"/>
      <c r="Q58" s="2" t="s">
        <v>72</v>
      </c>
      <c r="R58" s="4">
        <v>18</v>
      </c>
      <c r="S58" s="4">
        <v>2</v>
      </c>
      <c r="T58" s="4">
        <v>2</v>
      </c>
      <c r="U58" s="4">
        <v>0</v>
      </c>
      <c r="W58" s="2"/>
      <c r="X58" s="2" t="s">
        <v>72</v>
      </c>
      <c r="Y58" s="8">
        <f t="shared" ref="Y58:AB58" si="39">R58-R59</f>
        <v>8</v>
      </c>
      <c r="Z58" s="8">
        <f t="shared" si="39"/>
        <v>0</v>
      </c>
      <c r="AA58" s="8">
        <f t="shared" si="39"/>
        <v>1</v>
      </c>
      <c r="AB58" s="8">
        <f t="shared" si="39"/>
        <v>0</v>
      </c>
    </row>
    <row r="59" spans="1:28" ht="15.75" customHeight="1">
      <c r="B59" s="2"/>
      <c r="C59" s="2" t="s">
        <v>11</v>
      </c>
      <c r="D59" s="4">
        <v>10</v>
      </c>
      <c r="E59" s="4">
        <v>2</v>
      </c>
      <c r="F59" s="4">
        <v>1</v>
      </c>
      <c r="G59" s="4">
        <v>0</v>
      </c>
      <c r="I59" s="2"/>
      <c r="J59" s="2" t="s">
        <v>73</v>
      </c>
      <c r="K59" s="4">
        <v>10</v>
      </c>
      <c r="L59" s="4">
        <v>2</v>
      </c>
      <c r="M59" s="4">
        <v>1</v>
      </c>
      <c r="N59" s="4">
        <v>0</v>
      </c>
      <c r="P59" s="2"/>
      <c r="Q59" s="2" t="s">
        <v>73</v>
      </c>
      <c r="R59" s="4">
        <v>10</v>
      </c>
      <c r="S59" s="4">
        <v>2</v>
      </c>
      <c r="T59" s="4">
        <v>1</v>
      </c>
      <c r="U59" s="4">
        <v>0</v>
      </c>
      <c r="W59" s="2"/>
      <c r="X59" s="2" t="s">
        <v>73</v>
      </c>
      <c r="Y59" s="8">
        <f t="shared" ref="Y59:AB59" si="40">R59</f>
        <v>10</v>
      </c>
      <c r="Z59" s="8">
        <f t="shared" si="40"/>
        <v>2</v>
      </c>
      <c r="AA59" s="8">
        <f t="shared" si="40"/>
        <v>1</v>
      </c>
      <c r="AB59" s="8">
        <f t="shared" si="40"/>
        <v>0</v>
      </c>
    </row>
    <row r="60" spans="1:28" ht="15.75" customHeight="1">
      <c r="B60" s="2"/>
      <c r="C60" s="2" t="s">
        <v>12</v>
      </c>
      <c r="D60" s="4">
        <v>22</v>
      </c>
      <c r="E60" s="4">
        <v>24</v>
      </c>
      <c r="F60" s="4">
        <v>6</v>
      </c>
      <c r="G60" s="4">
        <v>4</v>
      </c>
      <c r="I60" s="2"/>
      <c r="J60" s="2" t="s">
        <v>12</v>
      </c>
      <c r="K60" s="4">
        <v>22</v>
      </c>
      <c r="L60" s="4">
        <v>24</v>
      </c>
      <c r="M60" s="4">
        <v>6</v>
      </c>
      <c r="N60" s="4">
        <v>4</v>
      </c>
      <c r="P60" s="2"/>
      <c r="Q60" s="2" t="s">
        <v>12</v>
      </c>
      <c r="R60" s="4">
        <v>22</v>
      </c>
      <c r="S60" s="4">
        <v>24</v>
      </c>
      <c r="T60" s="4">
        <v>6</v>
      </c>
      <c r="U60" s="4">
        <v>4</v>
      </c>
      <c r="W60" s="2"/>
      <c r="X60" s="2" t="s">
        <v>12</v>
      </c>
      <c r="Y60" s="8">
        <f t="shared" ref="Y60:AB60" si="41">R60-R56-R57+R59</f>
        <v>8</v>
      </c>
      <c r="Z60" s="8">
        <f t="shared" si="41"/>
        <v>15</v>
      </c>
      <c r="AA60" s="8">
        <f t="shared" si="41"/>
        <v>3</v>
      </c>
      <c r="AB60" s="8">
        <f t="shared" si="41"/>
        <v>4</v>
      </c>
    </row>
    <row r="61" spans="1:28" ht="15.75" customHeight="1"/>
    <row r="62" spans="1:28" ht="15.75" customHeight="1"/>
    <row r="63" spans="1:28" ht="15.75" customHeight="1"/>
    <row r="64" spans="1:2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53:C53"/>
    <mergeCell ref="I53:J5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sheetViews>
  <sheetFormatPr baseColWidth="10" defaultColWidth="14.42578125" defaultRowHeight="15" customHeight="1"/>
  <cols>
    <col min="1" max="1" width="29.42578125" customWidth="1"/>
    <col min="2" max="28" width="9.140625" customWidth="1"/>
  </cols>
  <sheetData>
    <row r="1" spans="1:28">
      <c r="B1" s="5" t="s">
        <v>58</v>
      </c>
      <c r="C1" s="5"/>
      <c r="D1" s="5"/>
      <c r="E1" s="5"/>
      <c r="F1" s="5"/>
      <c r="G1" s="5"/>
      <c r="I1" s="5" t="s">
        <v>59</v>
      </c>
      <c r="J1" s="5"/>
      <c r="K1" s="5"/>
      <c r="L1" s="5"/>
      <c r="M1" s="5"/>
      <c r="N1" s="5"/>
      <c r="P1" s="5" t="s">
        <v>60</v>
      </c>
      <c r="Q1" s="5"/>
      <c r="R1" s="5"/>
      <c r="S1" s="5"/>
      <c r="T1" s="5"/>
      <c r="U1" s="5"/>
      <c r="W1" s="5" t="s">
        <v>61</v>
      </c>
      <c r="X1" s="5"/>
      <c r="Y1" s="5"/>
      <c r="Z1" s="5"/>
      <c r="AA1" s="5"/>
      <c r="AB1" s="5"/>
    </row>
    <row r="2" spans="1:28">
      <c r="B2" s="1"/>
      <c r="C2" s="1"/>
      <c r="D2" s="1" t="s">
        <v>0</v>
      </c>
      <c r="E2" s="1"/>
      <c r="F2" s="1" t="s">
        <v>1</v>
      </c>
      <c r="G2" s="1"/>
      <c r="I2" s="1"/>
      <c r="J2" s="1"/>
      <c r="K2" s="1" t="s">
        <v>0</v>
      </c>
      <c r="L2" s="1"/>
      <c r="M2" s="1" t="s">
        <v>1</v>
      </c>
      <c r="N2" s="1"/>
      <c r="P2" s="1"/>
      <c r="Q2" s="1"/>
      <c r="R2" s="1" t="s">
        <v>0</v>
      </c>
      <c r="S2" s="1"/>
      <c r="T2" s="1" t="s">
        <v>1</v>
      </c>
      <c r="U2" s="1"/>
      <c r="W2" s="1"/>
      <c r="X2" s="1"/>
      <c r="Y2" s="1" t="s">
        <v>0</v>
      </c>
      <c r="Z2" s="1"/>
      <c r="AA2" s="1" t="s">
        <v>1</v>
      </c>
      <c r="AB2" s="1"/>
    </row>
    <row r="3" spans="1:28">
      <c r="B3" s="1" t="s">
        <v>27</v>
      </c>
      <c r="C3" s="1"/>
      <c r="D3" s="1" t="s">
        <v>3</v>
      </c>
      <c r="E3" s="1" t="s">
        <v>4</v>
      </c>
      <c r="F3" s="1" t="s">
        <v>3</v>
      </c>
      <c r="G3" s="1" t="s">
        <v>4</v>
      </c>
      <c r="I3" s="1" t="s">
        <v>27</v>
      </c>
      <c r="J3" s="1"/>
      <c r="K3" s="1" t="s">
        <v>3</v>
      </c>
      <c r="L3" s="1" t="s">
        <v>4</v>
      </c>
      <c r="M3" s="1" t="s">
        <v>3</v>
      </c>
      <c r="N3" s="1" t="s">
        <v>4</v>
      </c>
      <c r="P3" s="1" t="s">
        <v>27</v>
      </c>
      <c r="Q3" s="1"/>
      <c r="R3" s="1" t="s">
        <v>3</v>
      </c>
      <c r="S3" s="1" t="s">
        <v>4</v>
      </c>
      <c r="T3" s="1" t="s">
        <v>3</v>
      </c>
      <c r="U3" s="1" t="s">
        <v>4</v>
      </c>
      <c r="W3" s="1" t="s">
        <v>27</v>
      </c>
      <c r="X3" s="1"/>
      <c r="Y3" s="1" t="s">
        <v>3</v>
      </c>
      <c r="Z3" s="1" t="s">
        <v>4</v>
      </c>
      <c r="AA3" s="1" t="s">
        <v>3</v>
      </c>
      <c r="AB3" s="1" t="s">
        <v>4</v>
      </c>
    </row>
    <row r="4" spans="1:28">
      <c r="A4" s="6" t="s">
        <v>62</v>
      </c>
      <c r="B4" s="7" t="s">
        <v>28</v>
      </c>
      <c r="C4" s="2" t="s">
        <v>6</v>
      </c>
      <c r="D4" s="3">
        <v>3.3333333333333335</v>
      </c>
      <c r="E4" s="3">
        <v>9.3333333333333339</v>
      </c>
      <c r="F4" s="3">
        <v>0.66666666666666663</v>
      </c>
      <c r="G4" s="3">
        <v>2.3333333333333335</v>
      </c>
      <c r="I4" s="7" t="s">
        <v>28</v>
      </c>
      <c r="J4" s="2" t="s">
        <v>76</v>
      </c>
      <c r="K4" s="3">
        <v>3.3333333333333335</v>
      </c>
      <c r="L4" s="3">
        <v>9.3333333333333339</v>
      </c>
      <c r="M4" s="3">
        <v>0.66666666666666663</v>
      </c>
      <c r="N4" s="3">
        <v>2.3333333333333335</v>
      </c>
      <c r="P4" s="7" t="s">
        <v>28</v>
      </c>
      <c r="Q4" s="2" t="s">
        <v>64</v>
      </c>
      <c r="R4" s="3">
        <v>3.6666666666666665</v>
      </c>
      <c r="S4" s="3">
        <v>12</v>
      </c>
      <c r="T4" s="3">
        <v>0.66666666666666663</v>
      </c>
      <c r="U4" s="3">
        <v>7.333333333333333</v>
      </c>
      <c r="W4" s="7" t="s">
        <v>28</v>
      </c>
      <c r="X4" s="2" t="s">
        <v>64</v>
      </c>
      <c r="Y4" s="8">
        <f t="shared" ref="Y4:AB4" si="0">R4-R6-R8+R9</f>
        <v>2.6666666666666665</v>
      </c>
      <c r="Z4" s="8">
        <f t="shared" si="0"/>
        <v>5.666666666666667</v>
      </c>
      <c r="AA4" s="8">
        <f t="shared" si="0"/>
        <v>0.66666666666666663</v>
      </c>
      <c r="AB4" s="8">
        <f t="shared" si="0"/>
        <v>6.333333333333333</v>
      </c>
    </row>
    <row r="5" spans="1:28">
      <c r="B5" s="2"/>
      <c r="C5" s="2" t="s">
        <v>7</v>
      </c>
      <c r="D5" s="3">
        <v>12</v>
      </c>
      <c r="E5" s="3">
        <v>3.6666666666666665</v>
      </c>
      <c r="F5" s="3">
        <v>7.333333333333333</v>
      </c>
      <c r="G5" s="3">
        <v>0.66666666666666663</v>
      </c>
      <c r="I5" s="2"/>
      <c r="J5" s="2" t="s">
        <v>64</v>
      </c>
      <c r="K5" s="3">
        <v>12</v>
      </c>
      <c r="L5" s="3">
        <v>3.6666666666666665</v>
      </c>
      <c r="M5" s="3">
        <v>7.333333333333333</v>
      </c>
      <c r="N5" s="3">
        <v>0.66666666666666663</v>
      </c>
      <c r="P5" s="2"/>
      <c r="Q5" s="2" t="s">
        <v>76</v>
      </c>
      <c r="R5" s="3">
        <v>9.3333333333333339</v>
      </c>
      <c r="S5" s="3">
        <v>3.3333333333333335</v>
      </c>
      <c r="T5" s="3">
        <v>2.3333333333333335</v>
      </c>
      <c r="U5" s="3">
        <v>0.66666666666666663</v>
      </c>
      <c r="W5" s="2"/>
      <c r="X5" s="2" t="s">
        <v>76</v>
      </c>
      <c r="Y5" s="8">
        <f t="shared" ref="Y5:AB5" si="1">R5-R8-R7+R9</f>
        <v>4.3333333333333348</v>
      </c>
      <c r="Z5" s="8">
        <f t="shared" si="1"/>
        <v>2</v>
      </c>
      <c r="AA5" s="8">
        <f t="shared" si="1"/>
        <v>2.3333333333333335</v>
      </c>
      <c r="AB5" s="8">
        <f t="shared" si="1"/>
        <v>0.33333333333333331</v>
      </c>
    </row>
    <row r="6" spans="1:28">
      <c r="B6" s="2"/>
      <c r="C6" s="2" t="s">
        <v>8</v>
      </c>
      <c r="D6" s="3">
        <v>1.3333333333333333</v>
      </c>
      <c r="E6" s="3">
        <v>5</v>
      </c>
      <c r="F6" s="3">
        <v>0.33333333333333331</v>
      </c>
      <c r="G6" s="3">
        <v>0</v>
      </c>
      <c r="I6" s="2"/>
      <c r="J6" s="2" t="s">
        <v>77</v>
      </c>
      <c r="K6" s="3">
        <v>1.3333333333333333</v>
      </c>
      <c r="L6" s="3">
        <v>5</v>
      </c>
      <c r="M6" s="3">
        <v>0.33333333333333331</v>
      </c>
      <c r="N6" s="3">
        <v>0</v>
      </c>
      <c r="P6" s="2"/>
      <c r="Q6" s="2" t="s">
        <v>66</v>
      </c>
      <c r="R6" s="3">
        <v>1</v>
      </c>
      <c r="S6" s="3">
        <v>6.333333333333333</v>
      </c>
      <c r="T6" s="3">
        <v>0</v>
      </c>
      <c r="U6" s="3">
        <v>1</v>
      </c>
      <c r="W6" s="2"/>
      <c r="X6" s="2" t="s">
        <v>66</v>
      </c>
      <c r="Y6" s="8">
        <f t="shared" ref="Y6:AB6" si="2">R6-R9</f>
        <v>0.33333333333333337</v>
      </c>
      <c r="Z6" s="8">
        <f t="shared" si="2"/>
        <v>6</v>
      </c>
      <c r="AA6" s="8">
        <f t="shared" si="2"/>
        <v>0</v>
      </c>
      <c r="AB6" s="8">
        <f t="shared" si="2"/>
        <v>0.66666666666666674</v>
      </c>
    </row>
    <row r="7" spans="1:28">
      <c r="B7" s="2"/>
      <c r="C7" s="2" t="s">
        <v>9</v>
      </c>
      <c r="D7" s="3">
        <v>6.333333333333333</v>
      </c>
      <c r="E7" s="3">
        <v>1</v>
      </c>
      <c r="F7" s="3">
        <v>1</v>
      </c>
      <c r="G7" s="3">
        <v>0</v>
      </c>
      <c r="I7" s="2"/>
      <c r="J7" s="2" t="s">
        <v>66</v>
      </c>
      <c r="K7" s="3">
        <v>6.333333333333333</v>
      </c>
      <c r="L7" s="3">
        <v>1</v>
      </c>
      <c r="M7" s="3">
        <v>1</v>
      </c>
      <c r="N7" s="3">
        <v>0</v>
      </c>
      <c r="P7" s="2"/>
      <c r="Q7" s="2" t="s">
        <v>77</v>
      </c>
      <c r="R7" s="3">
        <v>5</v>
      </c>
      <c r="S7" s="3">
        <v>1.3333333333333333</v>
      </c>
      <c r="T7" s="3">
        <v>0</v>
      </c>
      <c r="U7" s="3">
        <v>0.33333333333333331</v>
      </c>
      <c r="W7" s="2"/>
      <c r="X7" s="2" t="s">
        <v>77</v>
      </c>
      <c r="Y7" s="8">
        <f t="shared" ref="Y7:AB7" si="3">R7-R9</f>
        <v>4.333333333333333</v>
      </c>
      <c r="Z7" s="8">
        <f t="shared" si="3"/>
        <v>1</v>
      </c>
      <c r="AA7" s="8">
        <f t="shared" si="3"/>
        <v>0</v>
      </c>
      <c r="AB7" s="8">
        <f t="shared" si="3"/>
        <v>0</v>
      </c>
    </row>
    <row r="8" spans="1:28">
      <c r="B8" s="2"/>
      <c r="C8" s="2" t="s">
        <v>10</v>
      </c>
      <c r="D8" s="3">
        <v>0.33333333333333331</v>
      </c>
      <c r="E8" s="3">
        <v>0.66666666666666663</v>
      </c>
      <c r="F8" s="3">
        <v>0.33333333333333331</v>
      </c>
      <c r="G8" s="3">
        <v>0</v>
      </c>
      <c r="I8" s="2"/>
      <c r="J8" s="2" t="s">
        <v>78</v>
      </c>
      <c r="K8" s="3">
        <v>0.33333333333333331</v>
      </c>
      <c r="L8" s="3">
        <v>0.66666666666666663</v>
      </c>
      <c r="M8" s="3">
        <v>0.33333333333333331</v>
      </c>
      <c r="N8" s="3">
        <v>0</v>
      </c>
      <c r="P8" s="2"/>
      <c r="Q8" s="2" t="s">
        <v>78</v>
      </c>
      <c r="R8" s="3">
        <v>0.66666666666666663</v>
      </c>
      <c r="S8" s="3">
        <v>0.33333333333333331</v>
      </c>
      <c r="T8" s="3">
        <v>0</v>
      </c>
      <c r="U8" s="3">
        <v>0.33333333333333331</v>
      </c>
      <c r="W8" s="2"/>
      <c r="X8" s="2" t="s">
        <v>78</v>
      </c>
      <c r="Y8" s="8">
        <f t="shared" ref="Y8:AB8" si="4">R8-R9</f>
        <v>0</v>
      </c>
      <c r="Z8" s="8">
        <f t="shared" si="4"/>
        <v>0</v>
      </c>
      <c r="AA8" s="8">
        <f t="shared" si="4"/>
        <v>0</v>
      </c>
      <c r="AB8" s="8">
        <f t="shared" si="4"/>
        <v>0</v>
      </c>
    </row>
    <row r="9" spans="1:28">
      <c r="B9" s="2"/>
      <c r="C9" s="2" t="s">
        <v>11</v>
      </c>
      <c r="D9" s="3">
        <v>0.33333333333333331</v>
      </c>
      <c r="E9" s="3">
        <v>0.66666666666666663</v>
      </c>
      <c r="F9" s="3">
        <v>0.33333333333333331</v>
      </c>
      <c r="G9" s="3">
        <v>0</v>
      </c>
      <c r="I9" s="2"/>
      <c r="J9" s="2" t="s">
        <v>79</v>
      </c>
      <c r="K9" s="3">
        <v>0.33333333333333331</v>
      </c>
      <c r="L9" s="3">
        <v>0.66666666666666663</v>
      </c>
      <c r="M9" s="3">
        <v>0.33333333333333331</v>
      </c>
      <c r="N9" s="3">
        <v>0</v>
      </c>
      <c r="P9" s="2"/>
      <c r="Q9" s="2" t="s">
        <v>79</v>
      </c>
      <c r="R9" s="3">
        <v>0.66666666666666663</v>
      </c>
      <c r="S9" s="3">
        <v>0.33333333333333331</v>
      </c>
      <c r="T9" s="3">
        <v>0</v>
      </c>
      <c r="U9" s="3">
        <v>0.33333333333333331</v>
      </c>
      <c r="W9" s="2"/>
      <c r="X9" s="2" t="s">
        <v>79</v>
      </c>
      <c r="Y9" s="8">
        <f t="shared" ref="Y9:AB9" si="5">R9</f>
        <v>0.66666666666666663</v>
      </c>
      <c r="Z9" s="8">
        <f t="shared" si="5"/>
        <v>0.33333333333333331</v>
      </c>
      <c r="AA9" s="8">
        <f t="shared" si="5"/>
        <v>0</v>
      </c>
      <c r="AB9" s="8">
        <f t="shared" si="5"/>
        <v>0.33333333333333331</v>
      </c>
    </row>
    <row r="10" spans="1:28">
      <c r="B10" s="2"/>
      <c r="C10" s="2" t="s">
        <v>15</v>
      </c>
      <c r="D10" s="3">
        <v>24</v>
      </c>
      <c r="E10" s="3">
        <v>16</v>
      </c>
      <c r="F10" s="3">
        <v>4</v>
      </c>
      <c r="G10" s="3">
        <v>3.3333333333333335</v>
      </c>
      <c r="I10" s="2"/>
      <c r="J10" s="2" t="s">
        <v>12</v>
      </c>
      <c r="K10" s="3">
        <v>24</v>
      </c>
      <c r="L10" s="3">
        <v>16</v>
      </c>
      <c r="M10" s="3">
        <v>4</v>
      </c>
      <c r="N10" s="3">
        <v>3.3333333333333335</v>
      </c>
      <c r="P10" s="2"/>
      <c r="Q10" s="2" t="s">
        <v>12</v>
      </c>
      <c r="R10" s="3">
        <v>16</v>
      </c>
      <c r="S10" s="3">
        <v>24</v>
      </c>
      <c r="T10" s="3">
        <v>3.3333333333333335</v>
      </c>
      <c r="U10" s="3">
        <v>4</v>
      </c>
      <c r="W10" s="2"/>
      <c r="X10" s="2" t="s">
        <v>12</v>
      </c>
      <c r="Y10" s="8">
        <f t="shared" ref="Y10:AB10" si="6">R10-R6-R7+R9</f>
        <v>10.666666666666666</v>
      </c>
      <c r="Z10" s="8">
        <f t="shared" si="6"/>
        <v>16.666666666666668</v>
      </c>
      <c r="AA10" s="8">
        <f t="shared" si="6"/>
        <v>3.3333333333333335</v>
      </c>
      <c r="AB10" s="8">
        <f t="shared" si="6"/>
        <v>3</v>
      </c>
    </row>
    <row r="12" spans="1:28">
      <c r="B12" s="1"/>
      <c r="C12" s="1"/>
      <c r="D12" s="1" t="s">
        <v>0</v>
      </c>
      <c r="E12" s="1"/>
      <c r="F12" s="1" t="s">
        <v>1</v>
      </c>
      <c r="G12" s="1"/>
      <c r="I12" s="1"/>
      <c r="J12" s="1"/>
      <c r="K12" s="1" t="s">
        <v>0</v>
      </c>
      <c r="L12" s="1"/>
      <c r="M12" s="1" t="s">
        <v>1</v>
      </c>
      <c r="N12" s="1"/>
      <c r="P12" s="1"/>
      <c r="Q12" s="1"/>
      <c r="R12" s="1" t="s">
        <v>0</v>
      </c>
      <c r="S12" s="1"/>
      <c r="T12" s="1" t="s">
        <v>1</v>
      </c>
      <c r="U12" s="1"/>
      <c r="W12" s="1"/>
      <c r="X12" s="1"/>
      <c r="Y12" s="1" t="s">
        <v>0</v>
      </c>
      <c r="Z12" s="1"/>
      <c r="AA12" s="1" t="s">
        <v>1</v>
      </c>
      <c r="AB12" s="1"/>
    </row>
    <row r="13" spans="1:28">
      <c r="B13" s="1" t="s">
        <v>27</v>
      </c>
      <c r="C13" s="1"/>
      <c r="D13" s="1" t="s">
        <v>3</v>
      </c>
      <c r="E13" s="1" t="s">
        <v>4</v>
      </c>
      <c r="F13" s="1" t="s">
        <v>3</v>
      </c>
      <c r="G13" s="1" t="s">
        <v>4</v>
      </c>
      <c r="I13" s="1" t="s">
        <v>27</v>
      </c>
      <c r="J13" s="1"/>
      <c r="K13" s="1" t="s">
        <v>3</v>
      </c>
      <c r="L13" s="1" t="s">
        <v>4</v>
      </c>
      <c r="M13" s="1" t="s">
        <v>3</v>
      </c>
      <c r="N13" s="1" t="s">
        <v>4</v>
      </c>
      <c r="P13" s="1" t="s">
        <v>27</v>
      </c>
      <c r="Q13" s="1"/>
      <c r="R13" s="1" t="s">
        <v>3</v>
      </c>
      <c r="S13" s="1" t="s">
        <v>4</v>
      </c>
      <c r="T13" s="1" t="s">
        <v>3</v>
      </c>
      <c r="U13" s="1" t="s">
        <v>4</v>
      </c>
      <c r="W13" s="1" t="s">
        <v>27</v>
      </c>
      <c r="X13" s="1"/>
      <c r="Y13" s="1" t="s">
        <v>3</v>
      </c>
      <c r="Z13" s="1" t="s">
        <v>4</v>
      </c>
      <c r="AA13" s="1" t="s">
        <v>3</v>
      </c>
      <c r="AB13" s="1" t="s">
        <v>4</v>
      </c>
    </row>
    <row r="14" spans="1:28">
      <c r="A14" s="6" t="s">
        <v>62</v>
      </c>
      <c r="B14" s="7" t="s">
        <v>41</v>
      </c>
      <c r="C14" s="2" t="s">
        <v>6</v>
      </c>
      <c r="D14" s="2">
        <v>7</v>
      </c>
      <c r="E14" s="2">
        <v>21</v>
      </c>
      <c r="F14" s="2">
        <v>2</v>
      </c>
      <c r="G14" s="2">
        <v>8</v>
      </c>
      <c r="I14" s="7" t="s">
        <v>41</v>
      </c>
      <c r="J14" s="2" t="s">
        <v>76</v>
      </c>
      <c r="K14" s="2">
        <v>7</v>
      </c>
      <c r="L14" s="2">
        <v>21</v>
      </c>
      <c r="M14" s="2">
        <v>2</v>
      </c>
      <c r="N14" s="2">
        <v>8</v>
      </c>
      <c r="P14" s="7" t="s">
        <v>41</v>
      </c>
      <c r="Q14" s="2" t="s">
        <v>64</v>
      </c>
      <c r="R14" s="2">
        <v>6</v>
      </c>
      <c r="S14" s="2">
        <v>22.5</v>
      </c>
      <c r="T14" s="2">
        <v>4</v>
      </c>
      <c r="U14" s="2">
        <v>8</v>
      </c>
      <c r="W14" s="7" t="s">
        <v>41</v>
      </c>
      <c r="X14" s="2" t="s">
        <v>64</v>
      </c>
      <c r="Y14" s="8">
        <f t="shared" ref="Y14:AB14" si="7">R14-R16-R18+R19</f>
        <v>5</v>
      </c>
      <c r="Z14" s="8">
        <f t="shared" si="7"/>
        <v>18</v>
      </c>
      <c r="AA14" s="8">
        <f t="shared" si="7"/>
        <v>2.5</v>
      </c>
      <c r="AB14" s="8">
        <f t="shared" si="7"/>
        <v>6.5</v>
      </c>
    </row>
    <row r="15" spans="1:28">
      <c r="B15" s="2"/>
      <c r="C15" s="2" t="s">
        <v>7</v>
      </c>
      <c r="D15" s="2">
        <v>22.5</v>
      </c>
      <c r="E15" s="2">
        <v>6</v>
      </c>
      <c r="F15" s="2">
        <v>8</v>
      </c>
      <c r="G15" s="2">
        <v>4</v>
      </c>
      <c r="I15" s="2"/>
      <c r="J15" s="2" t="s">
        <v>64</v>
      </c>
      <c r="K15" s="2">
        <v>22.5</v>
      </c>
      <c r="L15" s="2">
        <v>6</v>
      </c>
      <c r="M15" s="2">
        <v>8</v>
      </c>
      <c r="N15" s="2">
        <v>4</v>
      </c>
      <c r="P15" s="2"/>
      <c r="Q15" s="2" t="s">
        <v>76</v>
      </c>
      <c r="R15" s="2">
        <v>21</v>
      </c>
      <c r="S15" s="2">
        <v>7</v>
      </c>
      <c r="T15" s="2">
        <v>8</v>
      </c>
      <c r="U15" s="2">
        <v>2</v>
      </c>
      <c r="W15" s="2"/>
      <c r="X15" s="2" t="s">
        <v>76</v>
      </c>
      <c r="Y15" s="8">
        <f t="shared" ref="Y15:AB15" si="8">R15-R18-R17+R19</f>
        <v>15.5</v>
      </c>
      <c r="Z15" s="8">
        <f t="shared" si="8"/>
        <v>3</v>
      </c>
      <c r="AA15" s="8">
        <f t="shared" si="8"/>
        <v>6.5</v>
      </c>
      <c r="AB15" s="8">
        <f t="shared" si="8"/>
        <v>0</v>
      </c>
    </row>
    <row r="16" spans="1:28">
      <c r="B16" s="2"/>
      <c r="C16" s="2" t="s">
        <v>8</v>
      </c>
      <c r="D16" s="2">
        <v>2.5</v>
      </c>
      <c r="E16" s="2">
        <v>5.5</v>
      </c>
      <c r="F16" s="2">
        <v>1</v>
      </c>
      <c r="G16" s="2">
        <v>0.5</v>
      </c>
      <c r="I16" s="2"/>
      <c r="J16" s="2" t="s">
        <v>77</v>
      </c>
      <c r="K16" s="2">
        <v>2.5</v>
      </c>
      <c r="L16" s="2">
        <v>5.5</v>
      </c>
      <c r="M16" s="2">
        <v>1</v>
      </c>
      <c r="N16" s="2">
        <v>0.5</v>
      </c>
      <c r="P16" s="2"/>
      <c r="Q16" s="2" t="s">
        <v>66</v>
      </c>
      <c r="R16" s="2">
        <v>1</v>
      </c>
      <c r="S16" s="2">
        <v>3</v>
      </c>
      <c r="T16" s="2">
        <v>0.5</v>
      </c>
      <c r="U16" s="2">
        <v>0.5</v>
      </c>
      <c r="W16" s="2"/>
      <c r="X16" s="2" t="s">
        <v>66</v>
      </c>
      <c r="Y16" s="8">
        <f t="shared" ref="Y16:AB16" si="9">R16-R19</f>
        <v>1</v>
      </c>
      <c r="Z16" s="8">
        <f t="shared" si="9"/>
        <v>1.5</v>
      </c>
      <c r="AA16" s="8">
        <f t="shared" si="9"/>
        <v>0</v>
      </c>
      <c r="AB16" s="8">
        <f t="shared" si="9"/>
        <v>0</v>
      </c>
    </row>
    <row r="17" spans="1:28">
      <c r="B17" s="2"/>
      <c r="C17" s="2" t="s">
        <v>9</v>
      </c>
      <c r="D17" s="2">
        <v>3</v>
      </c>
      <c r="E17" s="2">
        <v>1</v>
      </c>
      <c r="F17" s="2">
        <v>0.5</v>
      </c>
      <c r="G17" s="2">
        <v>0.5</v>
      </c>
      <c r="I17" s="2"/>
      <c r="J17" s="2" t="s">
        <v>66</v>
      </c>
      <c r="K17" s="2">
        <v>3</v>
      </c>
      <c r="L17" s="2">
        <v>1</v>
      </c>
      <c r="M17" s="2">
        <v>0.5</v>
      </c>
      <c r="N17" s="2">
        <v>0.5</v>
      </c>
      <c r="P17" s="2"/>
      <c r="Q17" s="2" t="s">
        <v>77</v>
      </c>
      <c r="R17" s="2">
        <v>5.5</v>
      </c>
      <c r="S17" s="2">
        <v>2.5</v>
      </c>
      <c r="T17" s="2">
        <v>0.5</v>
      </c>
      <c r="U17" s="2">
        <v>1</v>
      </c>
      <c r="W17" s="2"/>
      <c r="X17" s="2" t="s">
        <v>77</v>
      </c>
      <c r="Y17" s="8">
        <f t="shared" ref="Y17:AB17" si="10">R17-R19</f>
        <v>5.5</v>
      </c>
      <c r="Z17" s="8">
        <f t="shared" si="10"/>
        <v>1</v>
      </c>
      <c r="AA17" s="8">
        <f t="shared" si="10"/>
        <v>0</v>
      </c>
      <c r="AB17" s="8">
        <f t="shared" si="10"/>
        <v>0.5</v>
      </c>
    </row>
    <row r="18" spans="1:28">
      <c r="B18" s="2"/>
      <c r="C18" s="2" t="s">
        <v>10</v>
      </c>
      <c r="D18" s="2">
        <v>3</v>
      </c>
      <c r="E18" s="2">
        <v>0</v>
      </c>
      <c r="F18" s="2">
        <v>1.5</v>
      </c>
      <c r="G18" s="2">
        <v>1.5</v>
      </c>
      <c r="I18" s="2"/>
      <c r="J18" s="2" t="s">
        <v>78</v>
      </c>
      <c r="K18" s="2">
        <v>3</v>
      </c>
      <c r="L18" s="2">
        <v>0</v>
      </c>
      <c r="M18" s="2">
        <v>1.5</v>
      </c>
      <c r="N18" s="2">
        <v>1.5</v>
      </c>
      <c r="P18" s="2"/>
      <c r="Q18" s="2" t="s">
        <v>78</v>
      </c>
      <c r="R18" s="2">
        <v>0</v>
      </c>
      <c r="S18" s="2">
        <v>3</v>
      </c>
      <c r="T18" s="2">
        <v>1.5</v>
      </c>
      <c r="U18" s="2">
        <v>1.5</v>
      </c>
      <c r="W18" s="2"/>
      <c r="X18" s="2" t="s">
        <v>78</v>
      </c>
      <c r="Y18" s="8">
        <f t="shared" ref="Y18:AB18" si="11">R18-R19</f>
        <v>0</v>
      </c>
      <c r="Z18" s="8">
        <f t="shared" si="11"/>
        <v>1.5</v>
      </c>
      <c r="AA18" s="8">
        <f t="shared" si="11"/>
        <v>1</v>
      </c>
      <c r="AB18" s="8">
        <f t="shared" si="11"/>
        <v>1</v>
      </c>
    </row>
    <row r="19" spans="1:28">
      <c r="B19" s="2"/>
      <c r="C19" s="2" t="s">
        <v>11</v>
      </c>
      <c r="D19" s="2">
        <v>1.5</v>
      </c>
      <c r="E19" s="2">
        <v>0</v>
      </c>
      <c r="F19" s="2">
        <v>0.5</v>
      </c>
      <c r="G19" s="2">
        <v>0.5</v>
      </c>
      <c r="I19" s="2"/>
      <c r="J19" s="2" t="s">
        <v>79</v>
      </c>
      <c r="K19" s="2">
        <v>1.5</v>
      </c>
      <c r="L19" s="2">
        <v>0</v>
      </c>
      <c r="M19" s="2">
        <v>0.5</v>
      </c>
      <c r="N19" s="2">
        <v>0.5</v>
      </c>
      <c r="P19" s="2"/>
      <c r="Q19" s="2" t="s">
        <v>79</v>
      </c>
      <c r="R19" s="2">
        <v>0</v>
      </c>
      <c r="S19" s="2">
        <v>1.5</v>
      </c>
      <c r="T19" s="2">
        <v>0.5</v>
      </c>
      <c r="U19" s="2">
        <v>0.5</v>
      </c>
      <c r="W19" s="2"/>
      <c r="X19" s="2" t="s">
        <v>79</v>
      </c>
      <c r="Y19" s="8">
        <f t="shared" ref="Y19:AB19" si="12">R19</f>
        <v>0</v>
      </c>
      <c r="Z19" s="8">
        <f t="shared" si="12"/>
        <v>1.5</v>
      </c>
      <c r="AA19" s="8">
        <f t="shared" si="12"/>
        <v>0.5</v>
      </c>
      <c r="AB19" s="8">
        <f t="shared" si="12"/>
        <v>0.5</v>
      </c>
    </row>
    <row r="20" spans="1:28">
      <c r="B20" s="2"/>
      <c r="C20" s="2" t="s">
        <v>12</v>
      </c>
      <c r="D20" s="2">
        <v>26.5</v>
      </c>
      <c r="E20" s="2">
        <v>18.5</v>
      </c>
      <c r="F20" s="2">
        <v>1.5</v>
      </c>
      <c r="G20" s="2">
        <v>1</v>
      </c>
      <c r="I20" s="2"/>
      <c r="J20" s="2" t="s">
        <v>12</v>
      </c>
      <c r="K20" s="2">
        <v>26.5</v>
      </c>
      <c r="L20" s="2">
        <v>18.5</v>
      </c>
      <c r="M20" s="2">
        <v>1.5</v>
      </c>
      <c r="N20" s="2">
        <v>1</v>
      </c>
      <c r="P20" s="2"/>
      <c r="Q20" s="2" t="s">
        <v>12</v>
      </c>
      <c r="R20" s="2">
        <v>18.5</v>
      </c>
      <c r="S20" s="2">
        <v>26.5</v>
      </c>
      <c r="T20" s="2">
        <v>1</v>
      </c>
      <c r="U20" s="2">
        <v>1.5</v>
      </c>
      <c r="W20" s="2"/>
      <c r="X20" s="2" t="s">
        <v>12</v>
      </c>
      <c r="Y20" s="8">
        <f t="shared" ref="Y20:AB20" si="13">R20-R16-R17+R19</f>
        <v>12</v>
      </c>
      <c r="Z20" s="8">
        <f t="shared" si="13"/>
        <v>22.5</v>
      </c>
      <c r="AA20" s="8">
        <f t="shared" si="13"/>
        <v>0.5</v>
      </c>
      <c r="AB20" s="8">
        <f t="shared" si="13"/>
        <v>0.5</v>
      </c>
    </row>
    <row r="21" spans="1:28" ht="15.75" customHeight="1"/>
    <row r="22" spans="1:28" ht="15.75" customHeight="1">
      <c r="B22" s="1"/>
      <c r="C22" s="1"/>
      <c r="D22" s="1" t="s">
        <v>0</v>
      </c>
      <c r="E22" s="1"/>
      <c r="F22" s="1" t="s">
        <v>1</v>
      </c>
      <c r="G22" s="1"/>
      <c r="I22" s="1"/>
      <c r="J22" s="1"/>
      <c r="K22" s="1" t="s">
        <v>0</v>
      </c>
      <c r="L22" s="1"/>
      <c r="M22" s="1" t="s">
        <v>1</v>
      </c>
      <c r="N22" s="1"/>
      <c r="P22" s="1"/>
      <c r="Q22" s="1"/>
      <c r="R22" s="1" t="s">
        <v>0</v>
      </c>
      <c r="S22" s="1"/>
      <c r="T22" s="1" t="s">
        <v>1</v>
      </c>
      <c r="U22" s="1"/>
      <c r="W22" s="1"/>
      <c r="X22" s="1"/>
      <c r="Y22" s="1" t="s">
        <v>0</v>
      </c>
      <c r="Z22" s="1"/>
      <c r="AA22" s="1" t="s">
        <v>1</v>
      </c>
      <c r="AB22" s="1"/>
    </row>
    <row r="23" spans="1:28" ht="15.75" customHeight="1">
      <c r="B23" s="1" t="s">
        <v>27</v>
      </c>
      <c r="C23" s="1"/>
      <c r="D23" s="1" t="s">
        <v>3</v>
      </c>
      <c r="E23" s="1" t="s">
        <v>4</v>
      </c>
      <c r="F23" s="1" t="s">
        <v>3</v>
      </c>
      <c r="G23" s="1" t="s">
        <v>4</v>
      </c>
      <c r="I23" s="1" t="s">
        <v>27</v>
      </c>
      <c r="J23" s="1"/>
      <c r="K23" s="1" t="s">
        <v>3</v>
      </c>
      <c r="L23" s="1" t="s">
        <v>4</v>
      </c>
      <c r="M23" s="1" t="s">
        <v>3</v>
      </c>
      <c r="N23" s="1" t="s">
        <v>4</v>
      </c>
      <c r="P23" s="1" t="s">
        <v>27</v>
      </c>
      <c r="Q23" s="1"/>
      <c r="R23" s="1" t="s">
        <v>3</v>
      </c>
      <c r="S23" s="1" t="s">
        <v>4</v>
      </c>
      <c r="T23" s="1" t="s">
        <v>3</v>
      </c>
      <c r="U23" s="1" t="s">
        <v>4</v>
      </c>
      <c r="W23" s="1" t="s">
        <v>27</v>
      </c>
      <c r="X23" s="1"/>
      <c r="Y23" s="1" t="s">
        <v>3</v>
      </c>
      <c r="Z23" s="1" t="s">
        <v>4</v>
      </c>
      <c r="AA23" s="1" t="s">
        <v>3</v>
      </c>
      <c r="AB23" s="1" t="s">
        <v>4</v>
      </c>
    </row>
    <row r="24" spans="1:28" ht="15.75" customHeight="1">
      <c r="A24" s="6" t="s">
        <v>62</v>
      </c>
      <c r="B24" s="7" t="s">
        <v>44</v>
      </c>
      <c r="C24" s="2" t="s">
        <v>6</v>
      </c>
      <c r="D24" s="3">
        <v>18.666666666666668</v>
      </c>
      <c r="E24" s="3">
        <v>3.3333333333333335</v>
      </c>
      <c r="F24" s="3">
        <v>1.6666666666666667</v>
      </c>
      <c r="G24" s="3">
        <v>1</v>
      </c>
      <c r="I24" s="7" t="s">
        <v>44</v>
      </c>
      <c r="J24" s="2" t="s">
        <v>76</v>
      </c>
      <c r="K24" s="3">
        <v>18.666666666666668</v>
      </c>
      <c r="L24" s="3">
        <v>3.3333333333333335</v>
      </c>
      <c r="M24" s="3">
        <v>1.6666666666666667</v>
      </c>
      <c r="N24" s="3">
        <v>1</v>
      </c>
      <c r="P24" s="7" t="s">
        <v>44</v>
      </c>
      <c r="Q24" s="2" t="s">
        <v>64</v>
      </c>
      <c r="R24" s="3">
        <v>11</v>
      </c>
      <c r="S24" s="3">
        <v>25.333333333333332</v>
      </c>
      <c r="T24" s="3">
        <v>2</v>
      </c>
      <c r="U24" s="3">
        <v>8.6666666666666661</v>
      </c>
      <c r="W24" s="7" t="s">
        <v>44</v>
      </c>
      <c r="X24" s="2" t="s">
        <v>64</v>
      </c>
      <c r="Y24" s="8">
        <f t="shared" ref="Y24:AB24" si="14">R24-R26-R28+R29</f>
        <v>9</v>
      </c>
      <c r="Z24" s="8">
        <f t="shared" si="14"/>
        <v>21.999999999999996</v>
      </c>
      <c r="AA24" s="8">
        <f t="shared" si="14"/>
        <v>1.6666666666666667</v>
      </c>
      <c r="AB24" s="8">
        <f t="shared" si="14"/>
        <v>7.9999999999999991</v>
      </c>
    </row>
    <row r="25" spans="1:28" ht="15.75" customHeight="1">
      <c r="B25" s="2"/>
      <c r="C25" s="2" t="s">
        <v>7</v>
      </c>
      <c r="D25" s="3">
        <v>11</v>
      </c>
      <c r="E25" s="3">
        <v>25.333333333333332</v>
      </c>
      <c r="F25" s="3">
        <v>2</v>
      </c>
      <c r="G25" s="3">
        <v>8.6666666666666661</v>
      </c>
      <c r="I25" s="2"/>
      <c r="J25" s="2" t="s">
        <v>64</v>
      </c>
      <c r="K25" s="3">
        <v>11</v>
      </c>
      <c r="L25" s="3">
        <v>25.333333333333332</v>
      </c>
      <c r="M25" s="3">
        <v>2</v>
      </c>
      <c r="N25" s="3">
        <v>8.6666666666666661</v>
      </c>
      <c r="P25" s="2"/>
      <c r="Q25" s="2" t="s">
        <v>76</v>
      </c>
      <c r="R25" s="3">
        <v>18.666666666666668</v>
      </c>
      <c r="S25" s="3">
        <v>3.3333333333333335</v>
      </c>
      <c r="T25" s="3">
        <v>1.6666666666666667</v>
      </c>
      <c r="U25" s="3">
        <v>1</v>
      </c>
      <c r="W25" s="2"/>
      <c r="X25" s="2" t="s">
        <v>76</v>
      </c>
      <c r="Y25" s="8">
        <f t="shared" ref="Y25:AB25" si="15">R25-R28-R27+R29</f>
        <v>14.333333333333336</v>
      </c>
      <c r="Z25" s="8">
        <f t="shared" si="15"/>
        <v>1.6666666666666667</v>
      </c>
      <c r="AA25" s="8">
        <f t="shared" si="15"/>
        <v>1.6666666666666667</v>
      </c>
      <c r="AB25" s="8">
        <f t="shared" si="15"/>
        <v>1</v>
      </c>
    </row>
    <row r="26" spans="1:28" ht="15.75" customHeight="1">
      <c r="B26" s="2"/>
      <c r="C26" s="2" t="s">
        <v>8</v>
      </c>
      <c r="D26" s="3">
        <v>3.6666666666666665</v>
      </c>
      <c r="E26" s="3">
        <v>1</v>
      </c>
      <c r="F26" s="3">
        <v>0</v>
      </c>
      <c r="G26" s="3">
        <v>0</v>
      </c>
      <c r="I26" s="2"/>
      <c r="J26" s="2" t="s">
        <v>77</v>
      </c>
      <c r="K26" s="3">
        <v>3.6666666666666665</v>
      </c>
      <c r="L26" s="3">
        <v>1</v>
      </c>
      <c r="M26" s="3">
        <v>0</v>
      </c>
      <c r="N26" s="3">
        <v>0</v>
      </c>
      <c r="P26" s="2"/>
      <c r="Q26" s="2" t="s">
        <v>66</v>
      </c>
      <c r="R26" s="3">
        <v>1.3333333333333333</v>
      </c>
      <c r="S26" s="3">
        <v>2.6666666666666665</v>
      </c>
      <c r="T26" s="3">
        <v>0.33333333333333331</v>
      </c>
      <c r="U26" s="3">
        <v>0.66666666666666663</v>
      </c>
      <c r="W26" s="2"/>
      <c r="X26" s="2" t="s">
        <v>66</v>
      </c>
      <c r="Y26" s="8">
        <f t="shared" ref="Y26:AB26" si="16">R26-R29</f>
        <v>1</v>
      </c>
      <c r="Z26" s="8">
        <f t="shared" si="16"/>
        <v>2.333333333333333</v>
      </c>
      <c r="AA26" s="8">
        <f t="shared" si="16"/>
        <v>0.33333333333333331</v>
      </c>
      <c r="AB26" s="8">
        <f t="shared" si="16"/>
        <v>0.66666666666666663</v>
      </c>
    </row>
    <row r="27" spans="1:28" ht="15.75" customHeight="1">
      <c r="B27" s="2"/>
      <c r="C27" s="2" t="s">
        <v>9</v>
      </c>
      <c r="D27" s="3">
        <v>1.3333333333333333</v>
      </c>
      <c r="E27" s="3">
        <v>2.6666666666666665</v>
      </c>
      <c r="F27" s="3">
        <v>0.33333333333333331</v>
      </c>
      <c r="G27" s="3">
        <v>0.66666666666666663</v>
      </c>
      <c r="I27" s="2"/>
      <c r="J27" s="2" t="s">
        <v>66</v>
      </c>
      <c r="K27" s="3">
        <v>1.3333333333333333</v>
      </c>
      <c r="L27" s="3">
        <v>2.6666666666666665</v>
      </c>
      <c r="M27" s="3">
        <v>0.33333333333333331</v>
      </c>
      <c r="N27" s="3">
        <v>0.66666666666666663</v>
      </c>
      <c r="P27" s="2"/>
      <c r="Q27" s="2" t="s">
        <v>77</v>
      </c>
      <c r="R27" s="3">
        <v>3.6666666666666665</v>
      </c>
      <c r="S27" s="3">
        <v>1</v>
      </c>
      <c r="T27" s="3">
        <v>0</v>
      </c>
      <c r="U27" s="3">
        <v>0</v>
      </c>
      <c r="W27" s="2"/>
      <c r="X27" s="2" t="s">
        <v>77</v>
      </c>
      <c r="Y27" s="8">
        <f t="shared" ref="Y27:AB27" si="17">R27-R29</f>
        <v>3.333333333333333</v>
      </c>
      <c r="Z27" s="8">
        <f t="shared" si="17"/>
        <v>0.66666666666666674</v>
      </c>
      <c r="AA27" s="8">
        <f t="shared" si="17"/>
        <v>0</v>
      </c>
      <c r="AB27" s="8">
        <f t="shared" si="17"/>
        <v>0</v>
      </c>
    </row>
    <row r="28" spans="1:28" ht="15.75" customHeight="1">
      <c r="B28" s="2"/>
      <c r="C28" s="2" t="s">
        <v>10</v>
      </c>
      <c r="D28" s="3">
        <v>1</v>
      </c>
      <c r="E28" s="3">
        <v>1</v>
      </c>
      <c r="F28" s="3">
        <v>0</v>
      </c>
      <c r="G28" s="3">
        <v>0</v>
      </c>
      <c r="I28" s="2"/>
      <c r="J28" s="2" t="s">
        <v>78</v>
      </c>
      <c r="K28" s="3">
        <v>1</v>
      </c>
      <c r="L28" s="3">
        <v>1</v>
      </c>
      <c r="M28" s="3">
        <v>0</v>
      </c>
      <c r="N28" s="3">
        <v>0</v>
      </c>
      <c r="P28" s="2"/>
      <c r="Q28" s="2" t="s">
        <v>78</v>
      </c>
      <c r="R28" s="3">
        <v>1</v>
      </c>
      <c r="S28" s="3">
        <v>1</v>
      </c>
      <c r="T28" s="3">
        <v>0</v>
      </c>
      <c r="U28" s="3">
        <v>0</v>
      </c>
      <c r="W28" s="2"/>
      <c r="X28" s="2" t="s">
        <v>78</v>
      </c>
      <c r="Y28" s="8">
        <f t="shared" ref="Y28:AB28" si="18">R28-R29</f>
        <v>0.66666666666666674</v>
      </c>
      <c r="Z28" s="8">
        <f t="shared" si="18"/>
        <v>0.66666666666666674</v>
      </c>
      <c r="AA28" s="8">
        <f t="shared" si="18"/>
        <v>0</v>
      </c>
      <c r="AB28" s="8">
        <f t="shared" si="18"/>
        <v>0</v>
      </c>
    </row>
    <row r="29" spans="1:28" ht="15.75" customHeight="1">
      <c r="B29" s="2"/>
      <c r="C29" s="2" t="s">
        <v>11</v>
      </c>
      <c r="D29" s="3">
        <v>0.33333333333333331</v>
      </c>
      <c r="E29" s="3">
        <v>0.33333333333333331</v>
      </c>
      <c r="F29" s="3">
        <v>0</v>
      </c>
      <c r="G29" s="3">
        <v>0</v>
      </c>
      <c r="I29" s="2"/>
      <c r="J29" s="2" t="s">
        <v>79</v>
      </c>
      <c r="K29" s="3">
        <v>0.33333333333333331</v>
      </c>
      <c r="L29" s="3">
        <v>0.33333333333333331</v>
      </c>
      <c r="M29" s="3">
        <v>0</v>
      </c>
      <c r="N29" s="3">
        <v>0</v>
      </c>
      <c r="P29" s="2"/>
      <c r="Q29" s="2" t="s">
        <v>79</v>
      </c>
      <c r="R29" s="3">
        <v>0.33333333333333331</v>
      </c>
      <c r="S29" s="3">
        <v>0.33333333333333331</v>
      </c>
      <c r="T29" s="3">
        <v>0</v>
      </c>
      <c r="U29" s="3">
        <v>0</v>
      </c>
      <c r="W29" s="2"/>
      <c r="X29" s="2" t="s">
        <v>79</v>
      </c>
      <c r="Y29" s="8">
        <f t="shared" ref="Y29:AB29" si="19">R29</f>
        <v>0.33333333333333331</v>
      </c>
      <c r="Z29" s="8">
        <f t="shared" si="19"/>
        <v>0.33333333333333331</v>
      </c>
      <c r="AA29" s="8">
        <f t="shared" si="19"/>
        <v>0</v>
      </c>
      <c r="AB29" s="8">
        <f t="shared" si="19"/>
        <v>0</v>
      </c>
    </row>
    <row r="30" spans="1:28" ht="15.75" customHeight="1">
      <c r="B30" s="2"/>
      <c r="C30" s="2" t="s">
        <v>12</v>
      </c>
      <c r="D30" s="3">
        <v>16.333333333333332</v>
      </c>
      <c r="E30" s="3">
        <v>11.333333333333334</v>
      </c>
      <c r="F30" s="3">
        <v>1.3333333333333333</v>
      </c>
      <c r="G30" s="3">
        <v>2</v>
      </c>
      <c r="I30" s="2"/>
      <c r="J30" s="2" t="s">
        <v>12</v>
      </c>
      <c r="K30" s="3">
        <v>16.333333333333332</v>
      </c>
      <c r="L30" s="3">
        <v>11.333333333333334</v>
      </c>
      <c r="M30" s="3">
        <v>1.3333333333333333</v>
      </c>
      <c r="N30" s="3">
        <v>2</v>
      </c>
      <c r="P30" s="2"/>
      <c r="Q30" s="2" t="s">
        <v>12</v>
      </c>
      <c r="R30" s="3">
        <v>16.333333333333332</v>
      </c>
      <c r="S30" s="3">
        <v>11.333333333333334</v>
      </c>
      <c r="T30" s="3">
        <v>1.3333333333333333</v>
      </c>
      <c r="U30" s="3">
        <v>2</v>
      </c>
      <c r="W30" s="2"/>
      <c r="X30" s="2" t="s">
        <v>12</v>
      </c>
      <c r="Y30" s="8">
        <f t="shared" ref="Y30:AB30" si="20">R30-R26-R27+R29</f>
        <v>11.666666666666666</v>
      </c>
      <c r="Z30" s="8">
        <f t="shared" si="20"/>
        <v>8.0000000000000018</v>
      </c>
      <c r="AA30" s="8">
        <f t="shared" si="20"/>
        <v>1</v>
      </c>
      <c r="AB30" s="8">
        <f t="shared" si="20"/>
        <v>1.3333333333333335</v>
      </c>
    </row>
    <row r="31" spans="1:28" ht="15.75" customHeight="1"/>
    <row r="32" spans="1:28" ht="15.75" customHeight="1">
      <c r="B32" s="1"/>
      <c r="C32" s="1"/>
      <c r="D32" s="1" t="s">
        <v>0</v>
      </c>
      <c r="E32" s="1"/>
      <c r="F32" s="1" t="s">
        <v>1</v>
      </c>
      <c r="G32" s="1"/>
      <c r="I32" s="1"/>
      <c r="J32" s="1"/>
      <c r="K32" s="1" t="s">
        <v>0</v>
      </c>
      <c r="L32" s="1"/>
      <c r="M32" s="1" t="s">
        <v>1</v>
      </c>
      <c r="N32" s="1"/>
      <c r="P32" s="1"/>
      <c r="Q32" s="1"/>
      <c r="R32" s="1" t="s">
        <v>0</v>
      </c>
      <c r="S32" s="1"/>
      <c r="T32" s="1" t="s">
        <v>1</v>
      </c>
      <c r="U32" s="1"/>
      <c r="W32" s="1"/>
      <c r="X32" s="1"/>
      <c r="Y32" s="1" t="s">
        <v>0</v>
      </c>
      <c r="Z32" s="1"/>
      <c r="AA32" s="1" t="s">
        <v>1</v>
      </c>
      <c r="AB32" s="1"/>
    </row>
    <row r="33" spans="1:28" ht="15.75" customHeight="1">
      <c r="B33" s="1" t="s">
        <v>27</v>
      </c>
      <c r="C33" s="1"/>
      <c r="D33" s="1" t="s">
        <v>3</v>
      </c>
      <c r="E33" s="1" t="s">
        <v>4</v>
      </c>
      <c r="F33" s="1" t="s">
        <v>3</v>
      </c>
      <c r="G33" s="1" t="s">
        <v>4</v>
      </c>
      <c r="I33" s="1" t="s">
        <v>27</v>
      </c>
      <c r="J33" s="1"/>
      <c r="K33" s="1" t="s">
        <v>3</v>
      </c>
      <c r="L33" s="1" t="s">
        <v>4</v>
      </c>
      <c r="M33" s="1" t="s">
        <v>3</v>
      </c>
      <c r="N33" s="1" t="s">
        <v>4</v>
      </c>
      <c r="P33" s="1" t="s">
        <v>27</v>
      </c>
      <c r="Q33" s="1"/>
      <c r="R33" s="1" t="s">
        <v>3</v>
      </c>
      <c r="S33" s="1" t="s">
        <v>4</v>
      </c>
      <c r="T33" s="1" t="s">
        <v>3</v>
      </c>
      <c r="U33" s="1" t="s">
        <v>4</v>
      </c>
      <c r="W33" s="1" t="s">
        <v>27</v>
      </c>
      <c r="X33" s="1"/>
      <c r="Y33" s="1" t="s">
        <v>3</v>
      </c>
      <c r="Z33" s="1" t="s">
        <v>4</v>
      </c>
      <c r="AA33" s="1" t="s">
        <v>3</v>
      </c>
      <c r="AB33" s="1" t="s">
        <v>4</v>
      </c>
    </row>
    <row r="34" spans="1:28" ht="15.75" customHeight="1">
      <c r="A34" s="6" t="s">
        <v>74</v>
      </c>
      <c r="B34" s="9" t="s">
        <v>31</v>
      </c>
      <c r="C34" s="2" t="s">
        <v>6</v>
      </c>
      <c r="D34" s="2">
        <v>8.5</v>
      </c>
      <c r="E34" s="2">
        <v>3</v>
      </c>
      <c r="F34" s="2">
        <v>2</v>
      </c>
      <c r="G34" s="2">
        <v>1</v>
      </c>
      <c r="I34" s="9" t="s">
        <v>31</v>
      </c>
      <c r="J34" s="2" t="s">
        <v>76</v>
      </c>
      <c r="K34" s="2">
        <v>8.5</v>
      </c>
      <c r="L34" s="2">
        <v>3</v>
      </c>
      <c r="M34" s="2">
        <v>2</v>
      </c>
      <c r="N34" s="2">
        <v>1</v>
      </c>
      <c r="P34" s="9" t="s">
        <v>31</v>
      </c>
      <c r="Q34" s="2" t="s">
        <v>64</v>
      </c>
      <c r="R34" s="2">
        <v>28.5</v>
      </c>
      <c r="S34" s="2">
        <v>19</v>
      </c>
      <c r="T34" s="2">
        <v>11</v>
      </c>
      <c r="U34" s="2">
        <v>10</v>
      </c>
      <c r="W34" s="9" t="s">
        <v>31</v>
      </c>
      <c r="X34" s="2" t="s">
        <v>64</v>
      </c>
      <c r="Y34" s="8">
        <f t="shared" ref="Y34:AB34" si="21">R34-R36-R38+R39</f>
        <v>21</v>
      </c>
      <c r="Z34" s="8">
        <f t="shared" si="21"/>
        <v>17.5</v>
      </c>
      <c r="AA34" s="8">
        <f t="shared" si="21"/>
        <v>9.5</v>
      </c>
      <c r="AB34" s="8">
        <f t="shared" si="21"/>
        <v>8.5</v>
      </c>
    </row>
    <row r="35" spans="1:28" ht="15.75" customHeight="1">
      <c r="B35" s="2"/>
      <c r="C35" s="2" t="s">
        <v>7</v>
      </c>
      <c r="D35" s="2">
        <v>28.5</v>
      </c>
      <c r="E35" s="2">
        <v>19</v>
      </c>
      <c r="F35" s="2">
        <v>11</v>
      </c>
      <c r="G35" s="2">
        <v>10</v>
      </c>
      <c r="I35" s="2"/>
      <c r="J35" s="2" t="s">
        <v>64</v>
      </c>
      <c r="K35" s="2">
        <v>28.5</v>
      </c>
      <c r="L35" s="2">
        <v>19</v>
      </c>
      <c r="M35" s="2">
        <v>11</v>
      </c>
      <c r="N35" s="2">
        <v>10</v>
      </c>
      <c r="P35" s="2"/>
      <c r="Q35" s="2" t="s">
        <v>76</v>
      </c>
      <c r="R35" s="2">
        <v>8.5</v>
      </c>
      <c r="S35" s="2">
        <v>3</v>
      </c>
      <c r="T35" s="2">
        <v>2</v>
      </c>
      <c r="U35" s="2">
        <v>1</v>
      </c>
      <c r="W35" s="2"/>
      <c r="X35" s="2" t="s">
        <v>76</v>
      </c>
      <c r="Y35" s="8">
        <f t="shared" ref="Y35:AB35" si="22">R35-R38-R37+R39</f>
        <v>3.5</v>
      </c>
      <c r="Z35" s="8">
        <f t="shared" si="22"/>
        <v>1.5</v>
      </c>
      <c r="AA35" s="8">
        <f t="shared" si="22"/>
        <v>1.5</v>
      </c>
      <c r="AB35" s="8">
        <f t="shared" si="22"/>
        <v>0.5</v>
      </c>
    </row>
    <row r="36" spans="1:28" ht="15.75" customHeight="1">
      <c r="B36" s="2"/>
      <c r="C36" s="2" t="s">
        <v>8</v>
      </c>
      <c r="D36" s="2">
        <v>4.5</v>
      </c>
      <c r="E36" s="2">
        <v>1.5</v>
      </c>
      <c r="F36" s="2">
        <v>0</v>
      </c>
      <c r="G36" s="2">
        <v>0.5</v>
      </c>
      <c r="I36" s="2"/>
      <c r="J36" s="2" t="s">
        <v>77</v>
      </c>
      <c r="K36" s="2">
        <v>4.5</v>
      </c>
      <c r="L36" s="2">
        <v>1.5</v>
      </c>
      <c r="M36" s="2">
        <v>0</v>
      </c>
      <c r="N36" s="2">
        <v>0.5</v>
      </c>
      <c r="P36" s="2"/>
      <c r="Q36" s="2" t="s">
        <v>66</v>
      </c>
      <c r="R36" s="2">
        <v>7</v>
      </c>
      <c r="S36" s="2">
        <v>1.5</v>
      </c>
      <c r="T36" s="2">
        <v>1</v>
      </c>
      <c r="U36" s="2">
        <v>1.5</v>
      </c>
      <c r="W36" s="2"/>
      <c r="X36" s="2" t="s">
        <v>66</v>
      </c>
      <c r="Y36" s="8">
        <f t="shared" ref="Y36:AB36" si="23">R36-R39</f>
        <v>5</v>
      </c>
      <c r="Z36" s="8">
        <f t="shared" si="23"/>
        <v>1.5</v>
      </c>
      <c r="AA36" s="8">
        <f t="shared" si="23"/>
        <v>1</v>
      </c>
      <c r="AB36" s="8">
        <f t="shared" si="23"/>
        <v>1</v>
      </c>
    </row>
    <row r="37" spans="1:28" ht="15.75" customHeight="1">
      <c r="B37" s="2"/>
      <c r="C37" s="2" t="s">
        <v>9</v>
      </c>
      <c r="D37" s="2">
        <v>7</v>
      </c>
      <c r="E37" s="2">
        <v>1.5</v>
      </c>
      <c r="F37" s="2">
        <v>1</v>
      </c>
      <c r="G37" s="2">
        <v>1.5</v>
      </c>
      <c r="I37" s="2"/>
      <c r="J37" s="2" t="s">
        <v>66</v>
      </c>
      <c r="K37" s="2">
        <v>7</v>
      </c>
      <c r="L37" s="2">
        <v>1.5</v>
      </c>
      <c r="M37" s="2">
        <v>1</v>
      </c>
      <c r="N37" s="2">
        <v>1.5</v>
      </c>
      <c r="P37" s="2"/>
      <c r="Q37" s="2" t="s">
        <v>77</v>
      </c>
      <c r="R37" s="2">
        <v>4.5</v>
      </c>
      <c r="S37" s="2">
        <v>1.5</v>
      </c>
      <c r="T37" s="2">
        <v>0</v>
      </c>
      <c r="U37" s="2">
        <v>0.5</v>
      </c>
      <c r="W37" s="2"/>
      <c r="X37" s="2" t="s">
        <v>77</v>
      </c>
      <c r="Y37" s="8">
        <f t="shared" ref="Y37:AB37" si="24">R37-R39</f>
        <v>2.5</v>
      </c>
      <c r="Z37" s="8">
        <f t="shared" si="24"/>
        <v>1.5</v>
      </c>
      <c r="AA37" s="8">
        <f t="shared" si="24"/>
        <v>0</v>
      </c>
      <c r="AB37" s="8">
        <f t="shared" si="24"/>
        <v>0</v>
      </c>
    </row>
    <row r="38" spans="1:28" ht="15.75" customHeight="1">
      <c r="B38" s="2"/>
      <c r="C38" s="2" t="s">
        <v>10</v>
      </c>
      <c r="D38" s="2">
        <v>2.5</v>
      </c>
      <c r="E38" s="2">
        <v>0</v>
      </c>
      <c r="F38" s="2">
        <v>0.5</v>
      </c>
      <c r="G38" s="2">
        <v>0.5</v>
      </c>
      <c r="I38" s="2"/>
      <c r="J38" s="2" t="s">
        <v>78</v>
      </c>
      <c r="K38" s="2">
        <v>2.5</v>
      </c>
      <c r="L38" s="2">
        <v>0</v>
      </c>
      <c r="M38" s="2">
        <v>0.5</v>
      </c>
      <c r="N38" s="2">
        <v>0.5</v>
      </c>
      <c r="P38" s="2"/>
      <c r="Q38" s="2" t="s">
        <v>78</v>
      </c>
      <c r="R38" s="2">
        <v>2.5</v>
      </c>
      <c r="S38" s="2">
        <v>0</v>
      </c>
      <c r="T38" s="2">
        <v>0.5</v>
      </c>
      <c r="U38" s="2">
        <v>0.5</v>
      </c>
      <c r="W38" s="2"/>
      <c r="X38" s="2" t="s">
        <v>78</v>
      </c>
      <c r="Y38" s="8">
        <f t="shared" ref="Y38:AB38" si="25">R38-R39</f>
        <v>0.5</v>
      </c>
      <c r="Z38" s="8">
        <f t="shared" si="25"/>
        <v>0</v>
      </c>
      <c r="AA38" s="8">
        <f t="shared" si="25"/>
        <v>0.5</v>
      </c>
      <c r="AB38" s="8">
        <f t="shared" si="25"/>
        <v>0</v>
      </c>
    </row>
    <row r="39" spans="1:28" ht="15.75" customHeight="1">
      <c r="B39" s="2"/>
      <c r="C39" s="2" t="s">
        <v>11</v>
      </c>
      <c r="D39" s="2">
        <v>2</v>
      </c>
      <c r="E39" s="2">
        <v>0</v>
      </c>
      <c r="F39" s="2">
        <v>0</v>
      </c>
      <c r="G39" s="2">
        <v>0.5</v>
      </c>
      <c r="I39" s="2"/>
      <c r="J39" s="2" t="s">
        <v>79</v>
      </c>
      <c r="K39" s="2">
        <v>2</v>
      </c>
      <c r="L39" s="2">
        <v>0</v>
      </c>
      <c r="M39" s="2">
        <v>0</v>
      </c>
      <c r="N39" s="2">
        <v>0.5</v>
      </c>
      <c r="P39" s="2"/>
      <c r="Q39" s="2" t="s">
        <v>79</v>
      </c>
      <c r="R39" s="2">
        <v>2</v>
      </c>
      <c r="S39" s="2">
        <v>0</v>
      </c>
      <c r="T39" s="2">
        <v>0</v>
      </c>
      <c r="U39" s="2">
        <v>0.5</v>
      </c>
      <c r="W39" s="2"/>
      <c r="X39" s="2" t="s">
        <v>79</v>
      </c>
      <c r="Y39" s="8">
        <f t="shared" ref="Y39:AB39" si="26">R39</f>
        <v>2</v>
      </c>
      <c r="Z39" s="8">
        <f t="shared" si="26"/>
        <v>0</v>
      </c>
      <c r="AA39" s="8">
        <f t="shared" si="26"/>
        <v>0</v>
      </c>
      <c r="AB39" s="8">
        <f t="shared" si="26"/>
        <v>0.5</v>
      </c>
    </row>
    <row r="40" spans="1:28" ht="15.75" customHeight="1">
      <c r="B40" s="2"/>
      <c r="C40" s="2" t="s">
        <v>12</v>
      </c>
      <c r="D40" s="2">
        <v>17</v>
      </c>
      <c r="E40" s="2">
        <v>15.5</v>
      </c>
      <c r="F40" s="2">
        <v>2.5</v>
      </c>
      <c r="G40" s="2">
        <v>3</v>
      </c>
      <c r="I40" s="2"/>
      <c r="J40" s="2" t="s">
        <v>12</v>
      </c>
      <c r="K40" s="2">
        <v>17</v>
      </c>
      <c r="L40" s="2">
        <v>15.5</v>
      </c>
      <c r="M40" s="2">
        <v>2.5</v>
      </c>
      <c r="N40" s="2">
        <v>3</v>
      </c>
      <c r="P40" s="2"/>
      <c r="Q40" s="2" t="s">
        <v>12</v>
      </c>
      <c r="R40" s="2">
        <v>17</v>
      </c>
      <c r="S40" s="2">
        <v>15.5</v>
      </c>
      <c r="T40" s="2">
        <v>2.5</v>
      </c>
      <c r="U40" s="2">
        <v>3</v>
      </c>
      <c r="W40" s="2"/>
      <c r="X40" s="2" t="s">
        <v>12</v>
      </c>
      <c r="Y40" s="8">
        <f t="shared" ref="Y40:AB40" si="27">R40-R36-R37+R39</f>
        <v>7.5</v>
      </c>
      <c r="Z40" s="8">
        <f t="shared" si="27"/>
        <v>12.5</v>
      </c>
      <c r="AA40" s="8">
        <f t="shared" si="27"/>
        <v>1.5</v>
      </c>
      <c r="AB40" s="8">
        <f t="shared" si="27"/>
        <v>1.5</v>
      </c>
    </row>
    <row r="41" spans="1:28" ht="15.75" customHeight="1"/>
    <row r="42" spans="1:28" ht="15.75" customHeight="1">
      <c r="B42" s="1"/>
      <c r="C42" s="1"/>
      <c r="D42" s="1" t="s">
        <v>0</v>
      </c>
      <c r="E42" s="1"/>
      <c r="F42" s="1" t="s">
        <v>1</v>
      </c>
      <c r="G42" s="1"/>
      <c r="I42" s="1"/>
      <c r="J42" s="1"/>
      <c r="K42" s="1" t="s">
        <v>0</v>
      </c>
      <c r="L42" s="1"/>
      <c r="M42" s="1" t="s">
        <v>1</v>
      </c>
      <c r="N42" s="1"/>
      <c r="P42" s="1"/>
      <c r="Q42" s="1"/>
      <c r="R42" s="1" t="s">
        <v>0</v>
      </c>
      <c r="S42" s="1"/>
      <c r="T42" s="1" t="s">
        <v>1</v>
      </c>
      <c r="U42" s="1"/>
      <c r="W42" s="1"/>
      <c r="X42" s="1"/>
      <c r="Y42" s="1" t="s">
        <v>0</v>
      </c>
      <c r="Z42" s="1"/>
      <c r="AA42" s="1" t="s">
        <v>1</v>
      </c>
      <c r="AB42" s="1"/>
    </row>
    <row r="43" spans="1:28" ht="15.75" customHeight="1">
      <c r="B43" s="1" t="s">
        <v>27</v>
      </c>
      <c r="C43" s="1"/>
      <c r="D43" s="1" t="s">
        <v>3</v>
      </c>
      <c r="E43" s="1" t="s">
        <v>4</v>
      </c>
      <c r="F43" s="1" t="s">
        <v>3</v>
      </c>
      <c r="G43" s="1" t="s">
        <v>4</v>
      </c>
      <c r="I43" s="1" t="s">
        <v>27</v>
      </c>
      <c r="J43" s="1"/>
      <c r="K43" s="1" t="s">
        <v>3</v>
      </c>
      <c r="L43" s="1" t="s">
        <v>4</v>
      </c>
      <c r="M43" s="1" t="s">
        <v>3</v>
      </c>
      <c r="N43" s="1" t="s">
        <v>4</v>
      </c>
      <c r="P43" s="1" t="s">
        <v>27</v>
      </c>
      <c r="Q43" s="1"/>
      <c r="R43" s="1" t="s">
        <v>3</v>
      </c>
      <c r="S43" s="1" t="s">
        <v>4</v>
      </c>
      <c r="T43" s="1" t="s">
        <v>3</v>
      </c>
      <c r="U43" s="1" t="s">
        <v>4</v>
      </c>
      <c r="W43" s="1" t="s">
        <v>27</v>
      </c>
      <c r="X43" s="1"/>
      <c r="Y43" s="1" t="s">
        <v>3</v>
      </c>
      <c r="Z43" s="1" t="s">
        <v>4</v>
      </c>
      <c r="AA43" s="1" t="s">
        <v>3</v>
      </c>
      <c r="AB43" s="1" t="s">
        <v>4</v>
      </c>
    </row>
    <row r="44" spans="1:28" ht="15.75" customHeight="1">
      <c r="A44" s="6" t="s">
        <v>74</v>
      </c>
      <c r="B44" s="9" t="s">
        <v>32</v>
      </c>
      <c r="C44" s="2" t="s">
        <v>6</v>
      </c>
      <c r="D44" s="2">
        <v>8.5</v>
      </c>
      <c r="E44" s="2">
        <v>1.5</v>
      </c>
      <c r="F44" s="2">
        <v>0</v>
      </c>
      <c r="G44" s="2">
        <v>0</v>
      </c>
      <c r="I44" s="9" t="s">
        <v>32</v>
      </c>
      <c r="J44" s="2" t="s">
        <v>76</v>
      </c>
      <c r="K44" s="2">
        <v>8.5</v>
      </c>
      <c r="L44" s="2">
        <v>1.5</v>
      </c>
      <c r="M44" s="2">
        <v>0</v>
      </c>
      <c r="N44" s="2">
        <v>0</v>
      </c>
      <c r="P44" s="9" t="s">
        <v>32</v>
      </c>
      <c r="Q44" s="2" t="s">
        <v>64</v>
      </c>
      <c r="R44" s="2">
        <v>36</v>
      </c>
      <c r="S44" s="2">
        <v>14</v>
      </c>
      <c r="T44" s="2">
        <v>21.5</v>
      </c>
      <c r="U44" s="2">
        <v>7</v>
      </c>
      <c r="W44" s="9" t="s">
        <v>32</v>
      </c>
      <c r="X44" s="2" t="s">
        <v>64</v>
      </c>
      <c r="Y44" s="8">
        <f t="shared" ref="Y44:AB44" si="28">R44-R46-R48+R49</f>
        <v>27.5</v>
      </c>
      <c r="Z44" s="8">
        <f t="shared" si="28"/>
        <v>10</v>
      </c>
      <c r="AA44" s="8">
        <f t="shared" si="28"/>
        <v>19</v>
      </c>
      <c r="AB44" s="8">
        <f t="shared" si="28"/>
        <v>6</v>
      </c>
    </row>
    <row r="45" spans="1:28" ht="15.75" customHeight="1">
      <c r="B45" s="2"/>
      <c r="C45" s="2" t="s">
        <v>7</v>
      </c>
      <c r="D45" s="2">
        <v>36</v>
      </c>
      <c r="E45" s="2">
        <v>14</v>
      </c>
      <c r="F45" s="2">
        <v>21.5</v>
      </c>
      <c r="G45" s="2">
        <v>7</v>
      </c>
      <c r="I45" s="2"/>
      <c r="J45" s="2" t="s">
        <v>64</v>
      </c>
      <c r="K45" s="2">
        <v>36</v>
      </c>
      <c r="L45" s="2">
        <v>14</v>
      </c>
      <c r="M45" s="2">
        <v>21.5</v>
      </c>
      <c r="N45" s="2">
        <v>7</v>
      </c>
      <c r="P45" s="2"/>
      <c r="Q45" s="2" t="s">
        <v>76</v>
      </c>
      <c r="R45" s="2">
        <v>8.5</v>
      </c>
      <c r="S45" s="2">
        <v>1.5</v>
      </c>
      <c r="T45" s="2">
        <v>0</v>
      </c>
      <c r="U45" s="2">
        <v>0</v>
      </c>
      <c r="W45" s="2"/>
      <c r="X45" s="2" t="s">
        <v>76</v>
      </c>
      <c r="Y45" s="8">
        <f t="shared" ref="Y45:AB45" si="29">R45-R48-R47+R49</f>
        <v>3</v>
      </c>
      <c r="Z45" s="8">
        <f t="shared" si="29"/>
        <v>0</v>
      </c>
      <c r="AA45" s="8">
        <f t="shared" si="29"/>
        <v>0</v>
      </c>
      <c r="AB45" s="8">
        <f t="shared" si="29"/>
        <v>0</v>
      </c>
    </row>
    <row r="46" spans="1:28" ht="15.75" customHeight="1">
      <c r="B46" s="2"/>
      <c r="C46" s="2" t="s">
        <v>8</v>
      </c>
      <c r="D46" s="2">
        <v>3.5</v>
      </c>
      <c r="E46" s="2">
        <v>0.5</v>
      </c>
      <c r="F46" s="2">
        <v>0</v>
      </c>
      <c r="G46" s="2">
        <v>0</v>
      </c>
      <c r="I46" s="2"/>
      <c r="J46" s="2" t="s">
        <v>77</v>
      </c>
      <c r="K46" s="2">
        <v>3.5</v>
      </c>
      <c r="L46" s="2">
        <v>0.5</v>
      </c>
      <c r="M46" s="2">
        <v>0</v>
      </c>
      <c r="N46" s="2">
        <v>0</v>
      </c>
      <c r="P46" s="2"/>
      <c r="Q46" s="2" t="s">
        <v>66</v>
      </c>
      <c r="R46" s="2">
        <v>6.5</v>
      </c>
      <c r="S46" s="2">
        <v>3</v>
      </c>
      <c r="T46" s="2">
        <v>2.5</v>
      </c>
      <c r="U46" s="2">
        <v>1</v>
      </c>
      <c r="W46" s="2"/>
      <c r="X46" s="2" t="s">
        <v>66</v>
      </c>
      <c r="Y46" s="8">
        <f t="shared" ref="Y46:AB46" si="30">R46-R49</f>
        <v>3.5</v>
      </c>
      <c r="Z46" s="8">
        <f t="shared" si="30"/>
        <v>2.5</v>
      </c>
      <c r="AA46" s="8">
        <f t="shared" si="30"/>
        <v>2.5</v>
      </c>
      <c r="AB46" s="8">
        <f t="shared" si="30"/>
        <v>1</v>
      </c>
    </row>
    <row r="47" spans="1:28" ht="15.75" customHeight="1">
      <c r="B47" s="2"/>
      <c r="C47" s="2" t="s">
        <v>9</v>
      </c>
      <c r="D47" s="2">
        <v>6.5</v>
      </c>
      <c r="E47" s="2">
        <v>3</v>
      </c>
      <c r="F47" s="2">
        <v>2.5</v>
      </c>
      <c r="G47" s="2">
        <v>1</v>
      </c>
      <c r="I47" s="2"/>
      <c r="J47" s="2" t="s">
        <v>66</v>
      </c>
      <c r="K47" s="2">
        <v>6.5</v>
      </c>
      <c r="L47" s="2">
        <v>3</v>
      </c>
      <c r="M47" s="2">
        <v>2.5</v>
      </c>
      <c r="N47" s="2">
        <v>1</v>
      </c>
      <c r="P47" s="2"/>
      <c r="Q47" s="2" t="s">
        <v>77</v>
      </c>
      <c r="R47" s="2">
        <v>3.5</v>
      </c>
      <c r="S47" s="2">
        <v>0.5</v>
      </c>
      <c r="T47" s="2">
        <v>0</v>
      </c>
      <c r="U47" s="2">
        <v>0</v>
      </c>
      <c r="W47" s="2"/>
      <c r="X47" s="2" t="s">
        <v>77</v>
      </c>
      <c r="Y47" s="8">
        <f t="shared" ref="Y47:AB47" si="31">R47-R49</f>
        <v>0.5</v>
      </c>
      <c r="Z47" s="8">
        <f t="shared" si="31"/>
        <v>0</v>
      </c>
      <c r="AA47" s="8">
        <f t="shared" si="31"/>
        <v>0</v>
      </c>
      <c r="AB47" s="8">
        <f t="shared" si="31"/>
        <v>0</v>
      </c>
    </row>
    <row r="48" spans="1:28" ht="15.75" customHeight="1">
      <c r="B48" s="2"/>
      <c r="C48" s="2" t="s">
        <v>10</v>
      </c>
      <c r="D48" s="2">
        <v>5</v>
      </c>
      <c r="E48" s="2">
        <v>1.5</v>
      </c>
      <c r="F48" s="2">
        <v>0</v>
      </c>
      <c r="G48" s="2">
        <v>0</v>
      </c>
      <c r="I48" s="2"/>
      <c r="J48" s="2" t="s">
        <v>78</v>
      </c>
      <c r="K48" s="2">
        <v>5</v>
      </c>
      <c r="L48" s="2">
        <v>1.5</v>
      </c>
      <c r="M48" s="2">
        <v>0</v>
      </c>
      <c r="N48" s="2">
        <v>0</v>
      </c>
      <c r="P48" s="2"/>
      <c r="Q48" s="2" t="s">
        <v>78</v>
      </c>
      <c r="R48" s="2">
        <v>5</v>
      </c>
      <c r="S48" s="2">
        <v>1.5</v>
      </c>
      <c r="T48" s="2">
        <v>0</v>
      </c>
      <c r="U48" s="2">
        <v>0</v>
      </c>
      <c r="W48" s="2"/>
      <c r="X48" s="2" t="s">
        <v>78</v>
      </c>
      <c r="Y48" s="8">
        <f t="shared" ref="Y48:AB48" si="32">R48-R49</f>
        <v>2</v>
      </c>
      <c r="Z48" s="8">
        <f t="shared" si="32"/>
        <v>1</v>
      </c>
      <c r="AA48" s="8">
        <f t="shared" si="32"/>
        <v>0</v>
      </c>
      <c r="AB48" s="8">
        <f t="shared" si="32"/>
        <v>0</v>
      </c>
    </row>
    <row r="49" spans="1:28" ht="15.75" customHeight="1">
      <c r="B49" s="2"/>
      <c r="C49" s="2" t="s">
        <v>11</v>
      </c>
      <c r="D49" s="2">
        <v>3</v>
      </c>
      <c r="E49" s="2">
        <v>0.5</v>
      </c>
      <c r="F49" s="2">
        <v>0</v>
      </c>
      <c r="G49" s="2">
        <v>0</v>
      </c>
      <c r="I49" s="2"/>
      <c r="J49" s="2" t="s">
        <v>79</v>
      </c>
      <c r="K49" s="2">
        <v>3</v>
      </c>
      <c r="L49" s="2">
        <v>0.5</v>
      </c>
      <c r="M49" s="2">
        <v>0</v>
      </c>
      <c r="N49" s="2">
        <v>0</v>
      </c>
      <c r="P49" s="2"/>
      <c r="Q49" s="2" t="s">
        <v>79</v>
      </c>
      <c r="R49" s="2">
        <v>3</v>
      </c>
      <c r="S49" s="2">
        <v>0.5</v>
      </c>
      <c r="T49" s="2">
        <v>0</v>
      </c>
      <c r="U49" s="2">
        <v>0</v>
      </c>
      <c r="W49" s="2"/>
      <c r="X49" s="2" t="s">
        <v>79</v>
      </c>
      <c r="Y49" s="8">
        <f t="shared" ref="Y49:AB49" si="33">R49</f>
        <v>3</v>
      </c>
      <c r="Z49" s="8">
        <f t="shared" si="33"/>
        <v>0.5</v>
      </c>
      <c r="AA49" s="8">
        <f t="shared" si="33"/>
        <v>0</v>
      </c>
      <c r="AB49" s="8">
        <f t="shared" si="33"/>
        <v>0</v>
      </c>
    </row>
    <row r="50" spans="1:28" ht="15.75" customHeight="1">
      <c r="B50" s="2"/>
      <c r="C50" s="2" t="s">
        <v>12</v>
      </c>
      <c r="D50" s="2">
        <v>22</v>
      </c>
      <c r="E50" s="2">
        <v>22.5</v>
      </c>
      <c r="F50" s="2">
        <v>4</v>
      </c>
      <c r="G50" s="2">
        <v>5</v>
      </c>
      <c r="I50" s="2"/>
      <c r="J50" s="2" t="s">
        <v>12</v>
      </c>
      <c r="K50" s="2">
        <v>22</v>
      </c>
      <c r="L50" s="2">
        <v>22.5</v>
      </c>
      <c r="M50" s="2">
        <v>4</v>
      </c>
      <c r="N50" s="2">
        <v>5</v>
      </c>
      <c r="P50" s="2"/>
      <c r="Q50" s="2" t="s">
        <v>12</v>
      </c>
      <c r="R50" s="2">
        <v>22</v>
      </c>
      <c r="S50" s="2">
        <v>22.5</v>
      </c>
      <c r="T50" s="2">
        <v>4</v>
      </c>
      <c r="U50" s="2">
        <v>5</v>
      </c>
      <c r="W50" s="2"/>
      <c r="X50" s="2" t="s">
        <v>12</v>
      </c>
      <c r="Y50" s="8">
        <f t="shared" ref="Y50:AB50" si="34">R50-R46-R47+R49</f>
        <v>15</v>
      </c>
      <c r="Z50" s="8">
        <f t="shared" si="34"/>
        <v>19.5</v>
      </c>
      <c r="AA50" s="8">
        <f t="shared" si="34"/>
        <v>1.5</v>
      </c>
      <c r="AB50" s="8">
        <f t="shared" si="34"/>
        <v>4</v>
      </c>
    </row>
    <row r="51" spans="1:28" ht="15.75" customHeight="1"/>
    <row r="52" spans="1:28" ht="15.75" customHeight="1">
      <c r="B52" s="1"/>
      <c r="C52" s="1"/>
      <c r="D52" s="1" t="s">
        <v>0</v>
      </c>
      <c r="E52" s="1"/>
      <c r="F52" s="1" t="s">
        <v>1</v>
      </c>
      <c r="G52" s="1"/>
      <c r="I52" s="1"/>
      <c r="J52" s="1"/>
      <c r="K52" s="1" t="s">
        <v>0</v>
      </c>
      <c r="L52" s="1"/>
      <c r="M52" s="1" t="s">
        <v>1</v>
      </c>
      <c r="N52" s="1"/>
      <c r="P52" s="1"/>
      <c r="Q52" s="1"/>
      <c r="R52" s="1" t="s">
        <v>0</v>
      </c>
      <c r="S52" s="1"/>
      <c r="T52" s="1" t="s">
        <v>1</v>
      </c>
      <c r="U52" s="1"/>
      <c r="W52" s="1"/>
      <c r="X52" s="1"/>
      <c r="Y52" s="1" t="s">
        <v>0</v>
      </c>
      <c r="Z52" s="1"/>
      <c r="AA52" s="1" t="s">
        <v>1</v>
      </c>
      <c r="AB52" s="1"/>
    </row>
    <row r="53" spans="1:28" ht="15.75" customHeight="1">
      <c r="B53" s="1" t="s">
        <v>27</v>
      </c>
      <c r="C53" s="1"/>
      <c r="D53" s="1" t="s">
        <v>3</v>
      </c>
      <c r="E53" s="1" t="s">
        <v>4</v>
      </c>
      <c r="F53" s="1" t="s">
        <v>3</v>
      </c>
      <c r="G53" s="1" t="s">
        <v>4</v>
      </c>
      <c r="I53" s="1" t="s">
        <v>27</v>
      </c>
      <c r="J53" s="1"/>
      <c r="K53" s="1" t="s">
        <v>3</v>
      </c>
      <c r="L53" s="1" t="s">
        <v>4</v>
      </c>
      <c r="M53" s="1" t="s">
        <v>3</v>
      </c>
      <c r="N53" s="1" t="s">
        <v>4</v>
      </c>
      <c r="P53" s="1" t="s">
        <v>27</v>
      </c>
      <c r="Q53" s="1"/>
      <c r="R53" s="1" t="s">
        <v>3</v>
      </c>
      <c r="S53" s="1" t="s">
        <v>4</v>
      </c>
      <c r="T53" s="1" t="s">
        <v>3</v>
      </c>
      <c r="U53" s="1" t="s">
        <v>4</v>
      </c>
      <c r="W53" s="1" t="s">
        <v>27</v>
      </c>
      <c r="X53" s="1"/>
      <c r="Y53" s="1" t="s">
        <v>3</v>
      </c>
      <c r="Z53" s="1" t="s">
        <v>4</v>
      </c>
      <c r="AA53" s="1" t="s">
        <v>3</v>
      </c>
      <c r="AB53" s="1" t="s">
        <v>4</v>
      </c>
    </row>
    <row r="54" spans="1:28" ht="15.75" customHeight="1">
      <c r="A54" s="6" t="s">
        <v>74</v>
      </c>
      <c r="B54" s="9" t="s">
        <v>33</v>
      </c>
      <c r="C54" s="2" t="s">
        <v>6</v>
      </c>
      <c r="D54" s="2">
        <v>9</v>
      </c>
      <c r="E54" s="2">
        <v>2</v>
      </c>
      <c r="F54" s="2">
        <v>1</v>
      </c>
      <c r="G54" s="2">
        <v>0</v>
      </c>
      <c r="I54" s="9" t="s">
        <v>33</v>
      </c>
      <c r="J54" s="2" t="s">
        <v>76</v>
      </c>
      <c r="K54" s="2">
        <v>9</v>
      </c>
      <c r="L54" s="2">
        <v>2</v>
      </c>
      <c r="M54" s="2">
        <v>1</v>
      </c>
      <c r="N54" s="2">
        <v>0</v>
      </c>
      <c r="P54" s="9" t="s">
        <v>33</v>
      </c>
      <c r="Q54" s="2" t="s">
        <v>64</v>
      </c>
      <c r="R54" s="2">
        <v>26.5</v>
      </c>
      <c r="S54" s="2">
        <v>19</v>
      </c>
      <c r="T54" s="2">
        <v>19</v>
      </c>
      <c r="U54" s="2">
        <v>6</v>
      </c>
      <c r="W54" s="9" t="s">
        <v>33</v>
      </c>
      <c r="X54" s="2" t="s">
        <v>64</v>
      </c>
      <c r="Y54" s="8">
        <f t="shared" ref="Y54:AB54" si="35">R54-R56-R58+R59</f>
        <v>18</v>
      </c>
      <c r="Z54" s="8">
        <f t="shared" si="35"/>
        <v>16</v>
      </c>
      <c r="AA54" s="8">
        <f t="shared" si="35"/>
        <v>18</v>
      </c>
      <c r="AB54" s="8">
        <f t="shared" si="35"/>
        <v>6</v>
      </c>
    </row>
    <row r="55" spans="1:28" ht="15.75" customHeight="1">
      <c r="B55" s="2"/>
      <c r="C55" s="2" t="s">
        <v>7</v>
      </c>
      <c r="D55" s="2">
        <v>26.5</v>
      </c>
      <c r="E55" s="2">
        <v>19</v>
      </c>
      <c r="F55" s="2">
        <v>19</v>
      </c>
      <c r="G55" s="2">
        <v>6</v>
      </c>
      <c r="I55" s="2"/>
      <c r="J55" s="2" t="s">
        <v>64</v>
      </c>
      <c r="K55" s="2">
        <v>26.5</v>
      </c>
      <c r="L55" s="2">
        <v>19</v>
      </c>
      <c r="M55" s="2">
        <v>19</v>
      </c>
      <c r="N55" s="2">
        <v>6</v>
      </c>
      <c r="P55" s="2"/>
      <c r="Q55" s="2" t="s">
        <v>76</v>
      </c>
      <c r="R55" s="2">
        <v>9</v>
      </c>
      <c r="S55" s="2">
        <v>2</v>
      </c>
      <c r="T55" s="2">
        <v>1</v>
      </c>
      <c r="U55" s="2">
        <v>0</v>
      </c>
      <c r="W55" s="2"/>
      <c r="X55" s="2" t="s">
        <v>76</v>
      </c>
      <c r="Y55" s="8">
        <f t="shared" ref="Y55:AB55" si="36">R55-R58-R57+R59</f>
        <v>3.5</v>
      </c>
      <c r="Z55" s="8">
        <f t="shared" si="36"/>
        <v>0.5</v>
      </c>
      <c r="AA55" s="8">
        <f t="shared" si="36"/>
        <v>0</v>
      </c>
      <c r="AB55" s="8">
        <f t="shared" si="36"/>
        <v>0</v>
      </c>
    </row>
    <row r="56" spans="1:28" ht="15.75" customHeight="1">
      <c r="B56" s="2"/>
      <c r="C56" s="2" t="s">
        <v>8</v>
      </c>
      <c r="D56" s="2">
        <v>2</v>
      </c>
      <c r="E56" s="2">
        <v>1.5</v>
      </c>
      <c r="F56" s="2">
        <v>0</v>
      </c>
      <c r="G56" s="2">
        <v>0</v>
      </c>
      <c r="I56" s="2"/>
      <c r="J56" s="2" t="s">
        <v>77</v>
      </c>
      <c r="K56" s="2">
        <v>2</v>
      </c>
      <c r="L56" s="2">
        <v>1.5</v>
      </c>
      <c r="M56" s="2">
        <v>0</v>
      </c>
      <c r="N56" s="2">
        <v>0</v>
      </c>
      <c r="P56" s="2"/>
      <c r="Q56" s="2" t="s">
        <v>66</v>
      </c>
      <c r="R56" s="2">
        <v>5</v>
      </c>
      <c r="S56" s="2">
        <v>3</v>
      </c>
      <c r="T56" s="2">
        <v>0</v>
      </c>
      <c r="U56" s="2">
        <v>0</v>
      </c>
      <c r="W56" s="2"/>
      <c r="X56" s="2" t="s">
        <v>66</v>
      </c>
      <c r="Y56" s="8">
        <f t="shared" ref="Y56:AB56" si="37">R56-R59</f>
        <v>3.5</v>
      </c>
      <c r="Z56" s="8">
        <f t="shared" si="37"/>
        <v>2.5</v>
      </c>
      <c r="AA56" s="8">
        <f t="shared" si="37"/>
        <v>0</v>
      </c>
      <c r="AB56" s="8">
        <f t="shared" si="37"/>
        <v>0</v>
      </c>
    </row>
    <row r="57" spans="1:28" ht="15.75" customHeight="1">
      <c r="B57" s="2"/>
      <c r="C57" s="2" t="s">
        <v>9</v>
      </c>
      <c r="D57" s="2">
        <v>5</v>
      </c>
      <c r="E57" s="2">
        <v>3</v>
      </c>
      <c r="F57" s="2">
        <v>0</v>
      </c>
      <c r="G57" s="2">
        <v>0</v>
      </c>
      <c r="I57" s="2"/>
      <c r="J57" s="2" t="s">
        <v>66</v>
      </c>
      <c r="K57" s="2">
        <v>5</v>
      </c>
      <c r="L57" s="2">
        <v>3</v>
      </c>
      <c r="M57" s="2">
        <v>0</v>
      </c>
      <c r="N57" s="2">
        <v>0</v>
      </c>
      <c r="P57" s="2"/>
      <c r="Q57" s="2" t="s">
        <v>77</v>
      </c>
      <c r="R57" s="2">
        <v>2</v>
      </c>
      <c r="S57" s="2">
        <v>1.5</v>
      </c>
      <c r="T57" s="2">
        <v>0</v>
      </c>
      <c r="U57" s="2">
        <v>0</v>
      </c>
      <c r="W57" s="2"/>
      <c r="X57" s="2" t="s">
        <v>77</v>
      </c>
      <c r="Y57" s="8">
        <f t="shared" ref="Y57:AB57" si="38">R57-R59</f>
        <v>0.5</v>
      </c>
      <c r="Z57" s="8">
        <f t="shared" si="38"/>
        <v>1</v>
      </c>
      <c r="AA57" s="8">
        <f t="shared" si="38"/>
        <v>0</v>
      </c>
      <c r="AB57" s="8">
        <f t="shared" si="38"/>
        <v>0</v>
      </c>
    </row>
    <row r="58" spans="1:28" ht="15.75" customHeight="1">
      <c r="B58" s="2"/>
      <c r="C58" s="2" t="s">
        <v>10</v>
      </c>
      <c r="D58" s="2">
        <v>5</v>
      </c>
      <c r="E58" s="2">
        <v>0.5</v>
      </c>
      <c r="F58" s="2">
        <v>1</v>
      </c>
      <c r="G58" s="2">
        <v>0</v>
      </c>
      <c r="I58" s="2"/>
      <c r="J58" s="2" t="s">
        <v>78</v>
      </c>
      <c r="K58" s="2">
        <v>5</v>
      </c>
      <c r="L58" s="2">
        <v>0.5</v>
      </c>
      <c r="M58" s="2">
        <v>1</v>
      </c>
      <c r="N58" s="2">
        <v>0</v>
      </c>
      <c r="P58" s="2"/>
      <c r="Q58" s="2" t="s">
        <v>78</v>
      </c>
      <c r="R58" s="2">
        <v>5</v>
      </c>
      <c r="S58" s="2">
        <v>0.5</v>
      </c>
      <c r="T58" s="2">
        <v>1</v>
      </c>
      <c r="U58" s="2">
        <v>0</v>
      </c>
      <c r="W58" s="2"/>
      <c r="X58" s="2" t="s">
        <v>78</v>
      </c>
      <c r="Y58" s="8">
        <f t="shared" ref="Y58:AB58" si="39">R58-R59</f>
        <v>3.5</v>
      </c>
      <c r="Z58" s="8">
        <f t="shared" si="39"/>
        <v>0</v>
      </c>
      <c r="AA58" s="8">
        <f t="shared" si="39"/>
        <v>1</v>
      </c>
      <c r="AB58" s="8">
        <f t="shared" si="39"/>
        <v>0</v>
      </c>
    </row>
    <row r="59" spans="1:28" ht="15.75" customHeight="1">
      <c r="B59" s="2"/>
      <c r="C59" s="2" t="s">
        <v>11</v>
      </c>
      <c r="D59" s="2">
        <v>1.5</v>
      </c>
      <c r="E59" s="2">
        <v>0.5</v>
      </c>
      <c r="F59" s="2">
        <v>0</v>
      </c>
      <c r="G59" s="2">
        <v>0</v>
      </c>
      <c r="I59" s="2"/>
      <c r="J59" s="2" t="s">
        <v>79</v>
      </c>
      <c r="K59" s="2">
        <v>1.5</v>
      </c>
      <c r="L59" s="2">
        <v>0.5</v>
      </c>
      <c r="M59" s="2">
        <v>0</v>
      </c>
      <c r="N59" s="2">
        <v>0</v>
      </c>
      <c r="P59" s="2"/>
      <c r="Q59" s="2" t="s">
        <v>79</v>
      </c>
      <c r="R59" s="2">
        <v>1.5</v>
      </c>
      <c r="S59" s="2">
        <v>0.5</v>
      </c>
      <c r="T59" s="2">
        <v>0</v>
      </c>
      <c r="U59" s="2">
        <v>0</v>
      </c>
      <c r="W59" s="2"/>
      <c r="X59" s="2" t="s">
        <v>79</v>
      </c>
      <c r="Y59" s="8">
        <f t="shared" ref="Y59:AB59" si="40">R59</f>
        <v>1.5</v>
      </c>
      <c r="Z59" s="8">
        <f t="shared" si="40"/>
        <v>0.5</v>
      </c>
      <c r="AA59" s="8">
        <f t="shared" si="40"/>
        <v>0</v>
      </c>
      <c r="AB59" s="8">
        <f t="shared" si="40"/>
        <v>0</v>
      </c>
    </row>
    <row r="60" spans="1:28" ht="15.75" customHeight="1">
      <c r="B60" s="2"/>
      <c r="C60" s="2" t="s">
        <v>12</v>
      </c>
      <c r="D60" s="2">
        <v>19.5</v>
      </c>
      <c r="E60" s="2">
        <v>21.5</v>
      </c>
      <c r="F60" s="2">
        <v>1.5</v>
      </c>
      <c r="G60" s="2">
        <v>4.5</v>
      </c>
      <c r="I60" s="2"/>
      <c r="J60" s="2" t="s">
        <v>12</v>
      </c>
      <c r="K60" s="2">
        <v>19.5</v>
      </c>
      <c r="L60" s="2">
        <v>21.5</v>
      </c>
      <c r="M60" s="2">
        <v>1.5</v>
      </c>
      <c r="N60" s="2">
        <v>4.5</v>
      </c>
      <c r="P60" s="2"/>
      <c r="Q60" s="2" t="s">
        <v>12</v>
      </c>
      <c r="R60" s="2">
        <v>19.5</v>
      </c>
      <c r="S60" s="2">
        <v>21.5</v>
      </c>
      <c r="T60" s="2">
        <v>1.5</v>
      </c>
      <c r="U60" s="2">
        <v>4.5</v>
      </c>
      <c r="W60" s="2"/>
      <c r="X60" s="2" t="s">
        <v>12</v>
      </c>
      <c r="Y60" s="8">
        <f t="shared" ref="Y60:AB60" si="41">R60-R56-R57+R59</f>
        <v>14</v>
      </c>
      <c r="Z60" s="8">
        <f t="shared" si="41"/>
        <v>17.5</v>
      </c>
      <c r="AA60" s="8">
        <f t="shared" si="41"/>
        <v>1.5</v>
      </c>
      <c r="AB60" s="8">
        <f t="shared" si="41"/>
        <v>4.5</v>
      </c>
    </row>
    <row r="61" spans="1:28" ht="15.75" customHeight="1"/>
    <row r="62" spans="1:28" ht="15.75" customHeight="1"/>
    <row r="63" spans="1:28" ht="15.75" customHeight="1"/>
    <row r="64" spans="1:2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topLeftCell="B52" workbookViewId="0">
      <selection activeCell="Y78" sqref="Y78"/>
    </sheetView>
  </sheetViews>
  <sheetFormatPr baseColWidth="10" defaultColWidth="14.42578125" defaultRowHeight="15" customHeight="1"/>
  <cols>
    <col min="1" max="1" width="22.28515625" customWidth="1"/>
    <col min="2" max="9" width="9.140625" customWidth="1"/>
    <col min="10" max="10" width="11.85546875" customWidth="1"/>
    <col min="11" max="28" width="9.140625" customWidth="1"/>
  </cols>
  <sheetData>
    <row r="1" spans="1:28">
      <c r="B1" s="5" t="s">
        <v>58</v>
      </c>
      <c r="C1" s="5"/>
      <c r="D1" s="5"/>
      <c r="E1" s="5"/>
      <c r="F1" s="5"/>
      <c r="G1" s="5"/>
      <c r="I1" s="5" t="s">
        <v>59</v>
      </c>
      <c r="J1" s="5"/>
      <c r="K1" s="5"/>
      <c r="L1" s="5"/>
      <c r="M1" s="5"/>
      <c r="N1" s="5"/>
      <c r="P1" s="5" t="s">
        <v>60</v>
      </c>
      <c r="Q1" s="5"/>
      <c r="R1" s="5"/>
      <c r="S1" s="5"/>
      <c r="T1" s="5"/>
      <c r="U1" s="5"/>
      <c r="W1" s="5" t="s">
        <v>61</v>
      </c>
      <c r="X1" s="5"/>
      <c r="Y1" s="5"/>
      <c r="Z1" s="5"/>
      <c r="AA1" s="5"/>
      <c r="AB1" s="5"/>
    </row>
    <row r="2" spans="1:28">
      <c r="B2" s="1"/>
      <c r="C2" s="1"/>
      <c r="D2" s="1" t="s">
        <v>0</v>
      </c>
      <c r="E2" s="1"/>
      <c r="F2" s="1" t="s">
        <v>1</v>
      </c>
      <c r="G2" s="1"/>
      <c r="I2" s="1"/>
      <c r="J2" s="1"/>
      <c r="K2" s="1" t="s">
        <v>0</v>
      </c>
      <c r="L2" s="1"/>
      <c r="M2" s="1" t="s">
        <v>1</v>
      </c>
      <c r="N2" s="1"/>
      <c r="P2" s="1"/>
      <c r="Q2" s="1"/>
      <c r="R2" s="1" t="s">
        <v>0</v>
      </c>
      <c r="S2" s="1"/>
      <c r="T2" s="1" t="s">
        <v>1</v>
      </c>
      <c r="U2" s="1"/>
      <c r="W2" s="1"/>
      <c r="X2" s="1"/>
      <c r="Y2" s="1" t="s">
        <v>0</v>
      </c>
      <c r="Z2" s="1"/>
      <c r="AA2" s="1" t="s">
        <v>1</v>
      </c>
      <c r="AB2" s="1"/>
    </row>
    <row r="3" spans="1:28">
      <c r="B3" s="1" t="s">
        <v>16</v>
      </c>
      <c r="C3" s="1"/>
      <c r="D3" s="1" t="s">
        <v>3</v>
      </c>
      <c r="E3" s="1" t="s">
        <v>4</v>
      </c>
      <c r="F3" s="1" t="s">
        <v>3</v>
      </c>
      <c r="G3" s="1" t="s">
        <v>4</v>
      </c>
      <c r="I3" s="1" t="s">
        <v>16</v>
      </c>
      <c r="J3" s="1"/>
      <c r="K3" s="1" t="s">
        <v>3</v>
      </c>
      <c r="L3" s="1" t="s">
        <v>4</v>
      </c>
      <c r="M3" s="1" t="s">
        <v>3</v>
      </c>
      <c r="N3" s="1" t="s">
        <v>4</v>
      </c>
      <c r="P3" s="1" t="s">
        <v>16</v>
      </c>
      <c r="Q3" s="1"/>
      <c r="R3" s="1" t="s">
        <v>3</v>
      </c>
      <c r="S3" s="1" t="s">
        <v>4</v>
      </c>
      <c r="T3" s="1" t="s">
        <v>3</v>
      </c>
      <c r="U3" s="1" t="s">
        <v>4</v>
      </c>
      <c r="W3" s="1" t="s">
        <v>16</v>
      </c>
      <c r="X3" s="1"/>
      <c r="Y3" s="1" t="s">
        <v>3</v>
      </c>
      <c r="Z3" s="1" t="s">
        <v>4</v>
      </c>
      <c r="AA3" s="1" t="s">
        <v>3</v>
      </c>
      <c r="AB3" s="1" t="s">
        <v>4</v>
      </c>
    </row>
    <row r="4" spans="1:28">
      <c r="A4" s="6" t="s">
        <v>69</v>
      </c>
      <c r="B4" s="9" t="s">
        <v>17</v>
      </c>
      <c r="C4" s="2" t="s">
        <v>6</v>
      </c>
      <c r="D4" s="2">
        <v>37</v>
      </c>
      <c r="E4" s="2">
        <v>32</v>
      </c>
      <c r="F4" s="2">
        <v>14</v>
      </c>
      <c r="G4" s="2">
        <v>19</v>
      </c>
      <c r="I4" s="9" t="s">
        <v>17</v>
      </c>
      <c r="J4" s="2" t="s">
        <v>64</v>
      </c>
      <c r="K4" s="2">
        <v>37</v>
      </c>
      <c r="L4" s="2">
        <v>32</v>
      </c>
      <c r="M4" s="2">
        <v>14</v>
      </c>
      <c r="N4" s="2">
        <v>19</v>
      </c>
      <c r="P4" s="9" t="s">
        <v>17</v>
      </c>
      <c r="Q4" s="2" t="s">
        <v>64</v>
      </c>
      <c r="R4" s="2">
        <v>37</v>
      </c>
      <c r="S4" s="2">
        <v>32</v>
      </c>
      <c r="T4" s="2">
        <v>14</v>
      </c>
      <c r="U4" s="2">
        <v>19</v>
      </c>
      <c r="W4" s="9" t="s">
        <v>17</v>
      </c>
      <c r="X4" s="2" t="s">
        <v>64</v>
      </c>
      <c r="Y4" s="8">
        <f t="shared" ref="Y4:AB4" si="0">R4-R6-R8+R9</f>
        <v>27</v>
      </c>
      <c r="Z4" s="8">
        <f t="shared" si="0"/>
        <v>21</v>
      </c>
      <c r="AA4" s="8">
        <f t="shared" si="0"/>
        <v>12</v>
      </c>
      <c r="AB4" s="8">
        <f t="shared" si="0"/>
        <v>16</v>
      </c>
    </row>
    <row r="5" spans="1:28">
      <c r="B5" s="2"/>
      <c r="C5" s="2" t="s">
        <v>7</v>
      </c>
      <c r="D5" s="2">
        <v>11</v>
      </c>
      <c r="E5" s="2">
        <v>4</v>
      </c>
      <c r="F5" s="2">
        <v>2</v>
      </c>
      <c r="G5" s="2">
        <v>1</v>
      </c>
      <c r="I5" s="2"/>
      <c r="J5" s="2" t="s">
        <v>63</v>
      </c>
      <c r="K5" s="2">
        <v>11</v>
      </c>
      <c r="L5" s="2">
        <v>4</v>
      </c>
      <c r="M5" s="2">
        <v>2</v>
      </c>
      <c r="N5" s="2">
        <v>1</v>
      </c>
      <c r="P5" s="2"/>
      <c r="Q5" s="2" t="s">
        <v>63</v>
      </c>
      <c r="R5" s="2">
        <v>11</v>
      </c>
      <c r="S5" s="2">
        <v>4</v>
      </c>
      <c r="T5" s="2">
        <v>2</v>
      </c>
      <c r="U5" s="2">
        <v>1</v>
      </c>
      <c r="W5" s="2"/>
      <c r="X5" s="2" t="s">
        <v>63</v>
      </c>
      <c r="Y5" s="8">
        <f t="shared" ref="Y5:AB5" si="1">R5-R8-R7+R9</f>
        <v>4</v>
      </c>
      <c r="Z5" s="8">
        <f t="shared" si="1"/>
        <v>2</v>
      </c>
      <c r="AA5" s="8">
        <f t="shared" si="1"/>
        <v>0</v>
      </c>
      <c r="AB5" s="8">
        <f t="shared" si="1"/>
        <v>0</v>
      </c>
    </row>
    <row r="6" spans="1:28">
      <c r="B6" s="2"/>
      <c r="C6" s="2" t="s">
        <v>8</v>
      </c>
      <c r="D6" s="2">
        <v>9</v>
      </c>
      <c r="E6" s="2">
        <v>11</v>
      </c>
      <c r="F6" s="2">
        <v>1</v>
      </c>
      <c r="G6" s="2">
        <v>2</v>
      </c>
      <c r="I6" s="2"/>
      <c r="J6" s="2" t="s">
        <v>66</v>
      </c>
      <c r="K6" s="2">
        <v>9</v>
      </c>
      <c r="L6" s="2">
        <v>11</v>
      </c>
      <c r="M6" s="2">
        <v>1</v>
      </c>
      <c r="N6" s="2">
        <v>2</v>
      </c>
      <c r="P6" s="2"/>
      <c r="Q6" s="2" t="s">
        <v>66</v>
      </c>
      <c r="R6" s="2">
        <v>9</v>
      </c>
      <c r="S6" s="2">
        <v>11</v>
      </c>
      <c r="T6" s="2">
        <v>1</v>
      </c>
      <c r="U6" s="2">
        <v>2</v>
      </c>
      <c r="W6" s="2"/>
      <c r="X6" s="2" t="s">
        <v>66</v>
      </c>
      <c r="Y6" s="8">
        <f t="shared" ref="Y6:AB6" si="2">R6-R9</f>
        <v>3</v>
      </c>
      <c r="Z6" s="8">
        <f t="shared" si="2"/>
        <v>9</v>
      </c>
      <c r="AA6" s="8">
        <f t="shared" si="2"/>
        <v>0</v>
      </c>
      <c r="AB6" s="8">
        <f t="shared" si="2"/>
        <v>2</v>
      </c>
    </row>
    <row r="7" spans="1:28">
      <c r="B7" s="2"/>
      <c r="C7" s="2" t="s">
        <v>9</v>
      </c>
      <c r="D7" s="2">
        <v>6</v>
      </c>
      <c r="E7" s="2">
        <v>2</v>
      </c>
      <c r="F7" s="2">
        <v>1</v>
      </c>
      <c r="G7" s="2">
        <v>0</v>
      </c>
      <c r="I7" s="2"/>
      <c r="J7" s="2" t="s">
        <v>65</v>
      </c>
      <c r="K7" s="2">
        <v>6</v>
      </c>
      <c r="L7" s="2">
        <v>2</v>
      </c>
      <c r="M7" s="2">
        <v>1</v>
      </c>
      <c r="N7" s="2">
        <v>0</v>
      </c>
      <c r="P7" s="2"/>
      <c r="Q7" s="2" t="s">
        <v>65</v>
      </c>
      <c r="R7" s="2">
        <v>6</v>
      </c>
      <c r="S7" s="2">
        <v>2</v>
      </c>
      <c r="T7" s="2">
        <v>1</v>
      </c>
      <c r="U7" s="2">
        <v>0</v>
      </c>
      <c r="W7" s="2"/>
      <c r="X7" s="2" t="s">
        <v>65</v>
      </c>
      <c r="Y7" s="8">
        <f t="shared" ref="Y7:AB7" si="3">R7-R9</f>
        <v>0</v>
      </c>
      <c r="Z7" s="8">
        <f t="shared" si="3"/>
        <v>0</v>
      </c>
      <c r="AA7" s="8">
        <f t="shared" si="3"/>
        <v>0</v>
      </c>
      <c r="AB7" s="8">
        <f t="shared" si="3"/>
        <v>0</v>
      </c>
    </row>
    <row r="8" spans="1:28">
      <c r="B8" s="2"/>
      <c r="C8" s="2" t="s">
        <v>10</v>
      </c>
      <c r="D8" s="2">
        <v>7</v>
      </c>
      <c r="E8" s="2">
        <v>2</v>
      </c>
      <c r="F8" s="2">
        <v>2</v>
      </c>
      <c r="G8" s="2">
        <v>1</v>
      </c>
      <c r="I8" s="2"/>
      <c r="J8" s="2" t="s">
        <v>67</v>
      </c>
      <c r="K8" s="2">
        <v>7</v>
      </c>
      <c r="L8" s="2">
        <v>2</v>
      </c>
      <c r="M8" s="2">
        <v>2</v>
      </c>
      <c r="N8" s="2">
        <v>1</v>
      </c>
      <c r="P8" s="2"/>
      <c r="Q8" s="2" t="s">
        <v>67</v>
      </c>
      <c r="R8" s="2">
        <v>7</v>
      </c>
      <c r="S8" s="2">
        <v>2</v>
      </c>
      <c r="T8" s="2">
        <v>2</v>
      </c>
      <c r="U8" s="2">
        <v>1</v>
      </c>
      <c r="W8" s="2"/>
      <c r="X8" s="2" t="s">
        <v>67</v>
      </c>
      <c r="Y8" s="8">
        <f t="shared" ref="Y8:AB8" si="4">R8-R9</f>
        <v>1</v>
      </c>
      <c r="Z8" s="8">
        <f t="shared" si="4"/>
        <v>0</v>
      </c>
      <c r="AA8" s="8">
        <f t="shared" si="4"/>
        <v>1</v>
      </c>
      <c r="AB8" s="8">
        <f t="shared" si="4"/>
        <v>1</v>
      </c>
    </row>
    <row r="9" spans="1:28">
      <c r="B9" s="2"/>
      <c r="C9" s="2" t="s">
        <v>11</v>
      </c>
      <c r="D9" s="2">
        <v>6</v>
      </c>
      <c r="E9" s="2">
        <v>2</v>
      </c>
      <c r="F9" s="2">
        <v>1</v>
      </c>
      <c r="G9" s="2">
        <v>0</v>
      </c>
      <c r="I9" s="2"/>
      <c r="J9" s="2" t="s">
        <v>68</v>
      </c>
      <c r="K9" s="2">
        <v>6</v>
      </c>
      <c r="L9" s="2">
        <v>2</v>
      </c>
      <c r="M9" s="2">
        <v>1</v>
      </c>
      <c r="N9" s="2">
        <v>0</v>
      </c>
      <c r="P9" s="2"/>
      <c r="Q9" s="2" t="s">
        <v>68</v>
      </c>
      <c r="R9" s="2">
        <v>6</v>
      </c>
      <c r="S9" s="2">
        <v>2</v>
      </c>
      <c r="T9" s="2">
        <v>1</v>
      </c>
      <c r="U9" s="2">
        <v>0</v>
      </c>
      <c r="W9" s="2"/>
      <c r="X9" s="2" t="s">
        <v>68</v>
      </c>
      <c r="Y9" s="8">
        <f t="shared" ref="Y9:AB9" si="5">R9</f>
        <v>6</v>
      </c>
      <c r="Z9" s="8">
        <f t="shared" si="5"/>
        <v>2</v>
      </c>
      <c r="AA9" s="8">
        <f t="shared" si="5"/>
        <v>1</v>
      </c>
      <c r="AB9" s="8">
        <f t="shared" si="5"/>
        <v>0</v>
      </c>
    </row>
    <row r="10" spans="1:28">
      <c r="B10" s="2"/>
      <c r="C10" s="2" t="s">
        <v>15</v>
      </c>
      <c r="D10" s="2">
        <v>26</v>
      </c>
      <c r="E10" s="2">
        <v>28</v>
      </c>
      <c r="F10" s="2">
        <v>3</v>
      </c>
      <c r="G10" s="2">
        <v>3</v>
      </c>
      <c r="I10" s="2"/>
      <c r="J10" s="2" t="s">
        <v>12</v>
      </c>
      <c r="K10" s="2">
        <v>26</v>
      </c>
      <c r="L10" s="2">
        <v>28</v>
      </c>
      <c r="M10" s="2">
        <v>3</v>
      </c>
      <c r="N10" s="2">
        <v>3</v>
      </c>
      <c r="P10" s="2"/>
      <c r="Q10" s="2" t="s">
        <v>12</v>
      </c>
      <c r="R10" s="2">
        <v>26</v>
      </c>
      <c r="S10" s="2">
        <v>28</v>
      </c>
      <c r="T10" s="2">
        <v>3</v>
      </c>
      <c r="U10" s="2">
        <v>3</v>
      </c>
      <c r="W10" s="2"/>
      <c r="X10" s="2" t="s">
        <v>12</v>
      </c>
      <c r="Y10" s="8">
        <f t="shared" ref="Y10:AB10" si="6">R10-R6-R7+R9</f>
        <v>17</v>
      </c>
      <c r="Z10" s="8">
        <f t="shared" si="6"/>
        <v>17</v>
      </c>
      <c r="AA10" s="8">
        <f t="shared" si="6"/>
        <v>2</v>
      </c>
      <c r="AB10" s="8">
        <f t="shared" si="6"/>
        <v>1</v>
      </c>
    </row>
    <row r="12" spans="1:28">
      <c r="B12" s="1"/>
      <c r="C12" s="1"/>
      <c r="D12" s="1" t="s">
        <v>0</v>
      </c>
      <c r="E12" s="1"/>
      <c r="F12" s="1" t="s">
        <v>1</v>
      </c>
      <c r="G12" s="1"/>
      <c r="I12" s="1"/>
      <c r="J12" s="1"/>
      <c r="K12" s="1" t="s">
        <v>0</v>
      </c>
      <c r="L12" s="1"/>
      <c r="M12" s="1" t="s">
        <v>1</v>
      </c>
      <c r="N12" s="1"/>
      <c r="P12" s="1"/>
      <c r="Q12" s="1"/>
      <c r="R12" s="1" t="s">
        <v>0</v>
      </c>
      <c r="S12" s="1"/>
      <c r="T12" s="1" t="s">
        <v>1</v>
      </c>
      <c r="U12" s="1"/>
      <c r="W12" s="1"/>
      <c r="X12" s="1"/>
      <c r="Y12" s="1" t="s">
        <v>0</v>
      </c>
      <c r="Z12" s="1"/>
      <c r="AA12" s="1" t="s">
        <v>1</v>
      </c>
      <c r="AB12" s="1"/>
    </row>
    <row r="13" spans="1:28">
      <c r="B13" s="1" t="s">
        <v>16</v>
      </c>
      <c r="C13" s="1"/>
      <c r="D13" s="1" t="s">
        <v>3</v>
      </c>
      <c r="E13" s="1" t="s">
        <v>4</v>
      </c>
      <c r="F13" s="1" t="s">
        <v>3</v>
      </c>
      <c r="G13" s="1" t="s">
        <v>4</v>
      </c>
      <c r="I13" s="1" t="s">
        <v>16</v>
      </c>
      <c r="J13" s="1"/>
      <c r="K13" s="1" t="s">
        <v>3</v>
      </c>
      <c r="L13" s="1" t="s">
        <v>4</v>
      </c>
      <c r="M13" s="1" t="s">
        <v>3</v>
      </c>
      <c r="N13" s="1" t="s">
        <v>4</v>
      </c>
      <c r="P13" s="1" t="s">
        <v>16</v>
      </c>
      <c r="Q13" s="1"/>
      <c r="R13" s="1" t="s">
        <v>3</v>
      </c>
      <c r="S13" s="1" t="s">
        <v>4</v>
      </c>
      <c r="T13" s="1" t="s">
        <v>3</v>
      </c>
      <c r="U13" s="1" t="s">
        <v>4</v>
      </c>
      <c r="W13" s="1" t="s">
        <v>16</v>
      </c>
      <c r="X13" s="1"/>
      <c r="Y13" s="1" t="s">
        <v>3</v>
      </c>
      <c r="Z13" s="1" t="s">
        <v>4</v>
      </c>
      <c r="AA13" s="1" t="s">
        <v>3</v>
      </c>
      <c r="AB13" s="1" t="s">
        <v>4</v>
      </c>
    </row>
    <row r="14" spans="1:28">
      <c r="A14" s="6" t="s">
        <v>69</v>
      </c>
      <c r="B14" s="9" t="s">
        <v>36</v>
      </c>
      <c r="C14" s="2" t="s">
        <v>6</v>
      </c>
      <c r="D14" s="2">
        <v>23</v>
      </c>
      <c r="E14" s="2">
        <v>19.5</v>
      </c>
      <c r="F14" s="2">
        <v>14.5</v>
      </c>
      <c r="G14" s="2">
        <v>19.5</v>
      </c>
      <c r="I14" s="9" t="s">
        <v>36</v>
      </c>
      <c r="J14" s="2" t="s">
        <v>64</v>
      </c>
      <c r="K14" s="2">
        <v>23</v>
      </c>
      <c r="L14" s="2">
        <v>19.5</v>
      </c>
      <c r="M14" s="2">
        <v>14.5</v>
      </c>
      <c r="N14" s="2">
        <v>19.5</v>
      </c>
      <c r="P14" s="9" t="s">
        <v>36</v>
      </c>
      <c r="Q14" s="2" t="s">
        <v>64</v>
      </c>
      <c r="R14" s="2">
        <v>23</v>
      </c>
      <c r="S14" s="2">
        <v>19.5</v>
      </c>
      <c r="T14" s="2">
        <v>14.5</v>
      </c>
      <c r="U14" s="2">
        <v>19.5</v>
      </c>
      <c r="W14" s="9" t="s">
        <v>36</v>
      </c>
      <c r="X14" s="2" t="s">
        <v>64</v>
      </c>
      <c r="Y14" s="8">
        <f t="shared" ref="Y14:AB14" si="7">R14-R16-R18+R19</f>
        <v>14</v>
      </c>
      <c r="Z14" s="8">
        <f t="shared" si="7"/>
        <v>11</v>
      </c>
      <c r="AA14" s="8">
        <f t="shared" si="7"/>
        <v>9</v>
      </c>
      <c r="AB14" s="8">
        <f t="shared" si="7"/>
        <v>13</v>
      </c>
    </row>
    <row r="15" spans="1:28">
      <c r="B15" s="2"/>
      <c r="C15" s="2" t="s">
        <v>7</v>
      </c>
      <c r="D15" s="2">
        <v>10</v>
      </c>
      <c r="E15" s="2">
        <v>9</v>
      </c>
      <c r="F15" s="2">
        <v>8</v>
      </c>
      <c r="G15" s="2">
        <v>7</v>
      </c>
      <c r="I15" s="2"/>
      <c r="J15" s="2" t="s">
        <v>63</v>
      </c>
      <c r="K15" s="2">
        <v>10</v>
      </c>
      <c r="L15" s="2">
        <v>9</v>
      </c>
      <c r="M15" s="2">
        <v>8</v>
      </c>
      <c r="N15" s="2">
        <v>7</v>
      </c>
      <c r="P15" s="2"/>
      <c r="Q15" s="2" t="s">
        <v>63</v>
      </c>
      <c r="R15" s="2">
        <v>10</v>
      </c>
      <c r="S15" s="2">
        <v>9</v>
      </c>
      <c r="T15" s="2">
        <v>8</v>
      </c>
      <c r="U15" s="2">
        <v>7</v>
      </c>
      <c r="W15" s="2"/>
      <c r="X15" s="2" t="s">
        <v>63</v>
      </c>
      <c r="Y15" s="8">
        <f t="shared" ref="Y15:AB15" si="8">R15-R18-R17+R19</f>
        <v>4.5</v>
      </c>
      <c r="Z15" s="8">
        <f t="shared" si="8"/>
        <v>3</v>
      </c>
      <c r="AA15" s="8">
        <f t="shared" si="8"/>
        <v>2.5</v>
      </c>
      <c r="AB15" s="8">
        <f t="shared" si="8"/>
        <v>1.5</v>
      </c>
    </row>
    <row r="16" spans="1:28">
      <c r="B16" s="2"/>
      <c r="C16" s="2" t="s">
        <v>8</v>
      </c>
      <c r="D16" s="2">
        <v>5</v>
      </c>
      <c r="E16" s="2">
        <v>5.5</v>
      </c>
      <c r="F16" s="2">
        <v>1</v>
      </c>
      <c r="G16" s="2">
        <v>1</v>
      </c>
      <c r="I16" s="2"/>
      <c r="J16" s="2" t="s">
        <v>66</v>
      </c>
      <c r="K16" s="2">
        <v>5</v>
      </c>
      <c r="L16" s="2">
        <v>5.5</v>
      </c>
      <c r="M16" s="2">
        <v>1</v>
      </c>
      <c r="N16" s="2">
        <v>1</v>
      </c>
      <c r="P16" s="2"/>
      <c r="Q16" s="2" t="s">
        <v>66</v>
      </c>
      <c r="R16" s="2">
        <v>5</v>
      </c>
      <c r="S16" s="2">
        <v>5.5</v>
      </c>
      <c r="T16" s="2">
        <v>1</v>
      </c>
      <c r="U16" s="2">
        <v>1</v>
      </c>
      <c r="W16" s="2"/>
      <c r="X16" s="2" t="s">
        <v>66</v>
      </c>
      <c r="Y16" s="8">
        <f t="shared" ref="Y16:AB16" si="9">R16-R19</f>
        <v>4.5</v>
      </c>
      <c r="Z16" s="8">
        <f t="shared" si="9"/>
        <v>3.5</v>
      </c>
      <c r="AA16" s="8">
        <f t="shared" si="9"/>
        <v>1</v>
      </c>
      <c r="AB16" s="8">
        <f t="shared" si="9"/>
        <v>1</v>
      </c>
    </row>
    <row r="17" spans="1:28">
      <c r="B17" s="2"/>
      <c r="C17" s="2" t="s">
        <v>9</v>
      </c>
      <c r="D17" s="2">
        <v>1.5</v>
      </c>
      <c r="E17" s="2">
        <v>3</v>
      </c>
      <c r="F17" s="2">
        <v>1</v>
      </c>
      <c r="G17" s="2">
        <v>0</v>
      </c>
      <c r="I17" s="2"/>
      <c r="J17" s="2" t="s">
        <v>65</v>
      </c>
      <c r="K17" s="2">
        <v>1.5</v>
      </c>
      <c r="L17" s="2">
        <v>3</v>
      </c>
      <c r="M17" s="2">
        <v>1</v>
      </c>
      <c r="N17" s="2">
        <v>0</v>
      </c>
      <c r="P17" s="2"/>
      <c r="Q17" s="2" t="s">
        <v>65</v>
      </c>
      <c r="R17" s="2">
        <v>1.5</v>
      </c>
      <c r="S17" s="2">
        <v>3</v>
      </c>
      <c r="T17" s="2">
        <v>1</v>
      </c>
      <c r="U17" s="2">
        <v>0</v>
      </c>
      <c r="W17" s="2"/>
      <c r="X17" s="2" t="s">
        <v>65</v>
      </c>
      <c r="Y17" s="8">
        <f t="shared" ref="Y17:AB17" si="10">R17-R19</f>
        <v>1</v>
      </c>
      <c r="Z17" s="8">
        <f t="shared" si="10"/>
        <v>1</v>
      </c>
      <c r="AA17" s="8">
        <f t="shared" si="10"/>
        <v>1</v>
      </c>
      <c r="AB17" s="8">
        <f t="shared" si="10"/>
        <v>0</v>
      </c>
    </row>
    <row r="18" spans="1:28">
      <c r="B18" s="2"/>
      <c r="C18" s="2" t="s">
        <v>10</v>
      </c>
      <c r="D18" s="2">
        <v>4.5</v>
      </c>
      <c r="E18" s="2">
        <v>5</v>
      </c>
      <c r="F18" s="2">
        <v>4.5</v>
      </c>
      <c r="G18" s="2">
        <v>5.5</v>
      </c>
      <c r="I18" s="2"/>
      <c r="J18" s="2" t="s">
        <v>67</v>
      </c>
      <c r="K18" s="2">
        <v>4.5</v>
      </c>
      <c r="L18" s="2">
        <v>5</v>
      </c>
      <c r="M18" s="2">
        <v>4.5</v>
      </c>
      <c r="N18" s="2">
        <v>5.5</v>
      </c>
      <c r="P18" s="2"/>
      <c r="Q18" s="2" t="s">
        <v>67</v>
      </c>
      <c r="R18" s="2">
        <v>4.5</v>
      </c>
      <c r="S18" s="2">
        <v>5</v>
      </c>
      <c r="T18" s="2">
        <v>4.5</v>
      </c>
      <c r="U18" s="2">
        <v>5.5</v>
      </c>
      <c r="W18" s="2"/>
      <c r="X18" s="2" t="s">
        <v>67</v>
      </c>
      <c r="Y18" s="8">
        <f t="shared" ref="Y18:AB18" si="11">R18-R19</f>
        <v>4</v>
      </c>
      <c r="Z18" s="8">
        <f t="shared" si="11"/>
        <v>3</v>
      </c>
      <c r="AA18" s="8">
        <f t="shared" si="11"/>
        <v>4.5</v>
      </c>
      <c r="AB18" s="8">
        <f t="shared" si="11"/>
        <v>5.5</v>
      </c>
    </row>
    <row r="19" spans="1:28">
      <c r="B19" s="2"/>
      <c r="C19" s="2" t="s">
        <v>11</v>
      </c>
      <c r="D19" s="2">
        <v>0.5</v>
      </c>
      <c r="E19" s="2">
        <v>2</v>
      </c>
      <c r="F19" s="2">
        <v>0</v>
      </c>
      <c r="G19" s="2">
        <v>0</v>
      </c>
      <c r="I19" s="2"/>
      <c r="J19" s="2" t="s">
        <v>68</v>
      </c>
      <c r="K19" s="2">
        <v>0.5</v>
      </c>
      <c r="L19" s="2">
        <v>2</v>
      </c>
      <c r="M19" s="2">
        <v>0</v>
      </c>
      <c r="N19" s="2">
        <v>0</v>
      </c>
      <c r="P19" s="2"/>
      <c r="Q19" s="2" t="s">
        <v>68</v>
      </c>
      <c r="R19" s="2">
        <v>0.5</v>
      </c>
      <c r="S19" s="2">
        <v>2</v>
      </c>
      <c r="T19" s="2">
        <v>0</v>
      </c>
      <c r="U19" s="2">
        <v>0</v>
      </c>
      <c r="W19" s="2"/>
      <c r="X19" s="2" t="s">
        <v>68</v>
      </c>
      <c r="Y19" s="8">
        <f t="shared" ref="Y19:AB19" si="12">R19</f>
        <v>0.5</v>
      </c>
      <c r="Z19" s="8">
        <f t="shared" si="12"/>
        <v>2</v>
      </c>
      <c r="AA19" s="8">
        <f t="shared" si="12"/>
        <v>0</v>
      </c>
      <c r="AB19" s="8">
        <f t="shared" si="12"/>
        <v>0</v>
      </c>
    </row>
    <row r="20" spans="1:28">
      <c r="B20" s="2"/>
      <c r="C20" s="2" t="s">
        <v>12</v>
      </c>
      <c r="D20" s="2">
        <v>23</v>
      </c>
      <c r="E20" s="2">
        <v>22.5</v>
      </c>
      <c r="F20" s="2">
        <v>4.5</v>
      </c>
      <c r="G20" s="2">
        <v>3.5</v>
      </c>
      <c r="I20" s="2"/>
      <c r="J20" s="2" t="s">
        <v>12</v>
      </c>
      <c r="K20" s="2">
        <v>23</v>
      </c>
      <c r="L20" s="2">
        <v>22.5</v>
      </c>
      <c r="M20" s="2">
        <v>4.5</v>
      </c>
      <c r="N20" s="2">
        <v>3.5</v>
      </c>
      <c r="P20" s="2"/>
      <c r="Q20" s="2" t="s">
        <v>12</v>
      </c>
      <c r="R20" s="2">
        <v>23</v>
      </c>
      <c r="S20" s="2">
        <v>22.5</v>
      </c>
      <c r="T20" s="2">
        <v>4.5</v>
      </c>
      <c r="U20" s="2">
        <v>3.5</v>
      </c>
      <c r="W20" s="2"/>
      <c r="X20" s="2" t="s">
        <v>12</v>
      </c>
      <c r="Y20" s="8">
        <f t="shared" ref="Y20:AB20" si="13">R20-R16-R17+R19</f>
        <v>17</v>
      </c>
      <c r="Z20" s="8">
        <f t="shared" si="13"/>
        <v>16</v>
      </c>
      <c r="AA20" s="8">
        <f t="shared" si="13"/>
        <v>2.5</v>
      </c>
      <c r="AB20" s="8">
        <f t="shared" si="13"/>
        <v>2.5</v>
      </c>
    </row>
    <row r="21" spans="1:28" ht="15.75" customHeight="1"/>
    <row r="22" spans="1:28" ht="15.75" customHeight="1">
      <c r="B22" s="1"/>
      <c r="C22" s="1"/>
      <c r="D22" s="1" t="s">
        <v>0</v>
      </c>
      <c r="E22" s="1"/>
      <c r="F22" s="1" t="s">
        <v>1</v>
      </c>
      <c r="G22" s="1"/>
      <c r="I22" s="1"/>
      <c r="J22" s="1"/>
      <c r="K22" s="1" t="s">
        <v>0</v>
      </c>
      <c r="L22" s="1"/>
      <c r="M22" s="1" t="s">
        <v>1</v>
      </c>
      <c r="N22" s="1"/>
      <c r="P22" s="1"/>
      <c r="Q22" s="1"/>
      <c r="R22" s="1" t="s">
        <v>0</v>
      </c>
      <c r="S22" s="1"/>
      <c r="T22" s="1" t="s">
        <v>1</v>
      </c>
      <c r="U22" s="1"/>
      <c r="W22" s="1"/>
      <c r="X22" s="1"/>
      <c r="Y22" s="1" t="s">
        <v>0</v>
      </c>
      <c r="Z22" s="1"/>
      <c r="AA22" s="1" t="s">
        <v>1</v>
      </c>
      <c r="AB22" s="1"/>
    </row>
    <row r="23" spans="1:28" ht="15.75" customHeight="1">
      <c r="B23" s="1" t="s">
        <v>16</v>
      </c>
      <c r="C23" s="1"/>
      <c r="D23" s="1" t="s">
        <v>3</v>
      </c>
      <c r="E23" s="1" t="s">
        <v>4</v>
      </c>
      <c r="F23" s="1" t="s">
        <v>3</v>
      </c>
      <c r="G23" s="1" t="s">
        <v>4</v>
      </c>
      <c r="I23" s="1" t="s">
        <v>16</v>
      </c>
      <c r="J23" s="1"/>
      <c r="K23" s="1" t="s">
        <v>3</v>
      </c>
      <c r="L23" s="1" t="s">
        <v>4</v>
      </c>
      <c r="M23" s="1" t="s">
        <v>3</v>
      </c>
      <c r="N23" s="1" t="s">
        <v>4</v>
      </c>
      <c r="P23" s="1" t="s">
        <v>16</v>
      </c>
      <c r="Q23" s="1"/>
      <c r="R23" s="1" t="s">
        <v>3</v>
      </c>
      <c r="S23" s="1" t="s">
        <v>4</v>
      </c>
      <c r="T23" s="1" t="s">
        <v>3</v>
      </c>
      <c r="U23" s="1" t="s">
        <v>4</v>
      </c>
      <c r="W23" s="1" t="s">
        <v>16</v>
      </c>
      <c r="X23" s="1"/>
      <c r="Y23" s="1" t="s">
        <v>3</v>
      </c>
      <c r="Z23" s="1" t="s">
        <v>4</v>
      </c>
      <c r="AA23" s="1" t="s">
        <v>3</v>
      </c>
      <c r="AB23" s="1" t="s">
        <v>4</v>
      </c>
    </row>
    <row r="24" spans="1:28" ht="15.75" customHeight="1">
      <c r="A24" s="11" t="s">
        <v>69</v>
      </c>
      <c r="B24" s="9" t="s">
        <v>37</v>
      </c>
      <c r="C24" s="2" t="s">
        <v>6</v>
      </c>
      <c r="D24" s="2">
        <v>20</v>
      </c>
      <c r="E24" s="2">
        <v>13.5</v>
      </c>
      <c r="F24" s="2">
        <v>13</v>
      </c>
      <c r="G24" s="2">
        <v>9.5</v>
      </c>
      <c r="I24" s="9" t="s">
        <v>37</v>
      </c>
      <c r="J24" s="2" t="s">
        <v>64</v>
      </c>
      <c r="K24" s="2">
        <v>20</v>
      </c>
      <c r="L24" s="2">
        <v>13.5</v>
      </c>
      <c r="M24" s="2">
        <v>13</v>
      </c>
      <c r="N24" s="2">
        <v>9.5</v>
      </c>
      <c r="P24" s="9" t="s">
        <v>37</v>
      </c>
      <c r="Q24" s="2" t="s">
        <v>64</v>
      </c>
      <c r="R24" s="2">
        <v>20</v>
      </c>
      <c r="S24" s="2">
        <v>13.5</v>
      </c>
      <c r="T24" s="2">
        <v>13</v>
      </c>
      <c r="U24" s="2">
        <v>9.5</v>
      </c>
      <c r="W24" s="9" t="s">
        <v>37</v>
      </c>
      <c r="X24" s="2" t="s">
        <v>64</v>
      </c>
      <c r="Y24" s="8">
        <f t="shared" ref="Y24:AB24" si="14">R24-R26-R28+R29</f>
        <v>14</v>
      </c>
      <c r="Z24" s="8">
        <f t="shared" si="14"/>
        <v>11</v>
      </c>
      <c r="AA24" s="8">
        <f t="shared" si="14"/>
        <v>12.5</v>
      </c>
      <c r="AB24" s="8">
        <f t="shared" si="14"/>
        <v>9</v>
      </c>
    </row>
    <row r="25" spans="1:28" ht="15.75" customHeight="1">
      <c r="B25" s="2"/>
      <c r="C25" s="2" t="s">
        <v>7</v>
      </c>
      <c r="D25" s="2">
        <v>2.5</v>
      </c>
      <c r="E25" s="2">
        <v>1</v>
      </c>
      <c r="F25" s="2">
        <v>0.5</v>
      </c>
      <c r="G25" s="2">
        <v>0.5</v>
      </c>
      <c r="I25" s="2"/>
      <c r="J25" s="2" t="s">
        <v>63</v>
      </c>
      <c r="K25" s="2">
        <v>2.5</v>
      </c>
      <c r="L25" s="2">
        <v>1</v>
      </c>
      <c r="M25" s="2">
        <v>0.5</v>
      </c>
      <c r="N25" s="2">
        <v>0.5</v>
      </c>
      <c r="P25" s="2"/>
      <c r="Q25" s="2" t="s">
        <v>63</v>
      </c>
      <c r="R25" s="2">
        <v>2.5</v>
      </c>
      <c r="S25" s="2">
        <v>1</v>
      </c>
      <c r="T25" s="2">
        <v>0.5</v>
      </c>
      <c r="U25" s="2">
        <v>0.5</v>
      </c>
      <c r="W25" s="2"/>
      <c r="X25" s="2" t="s">
        <v>63</v>
      </c>
      <c r="Y25" s="8">
        <f t="shared" ref="Y25:AB25" si="15">R25-R28-R27+R29</f>
        <v>0.5</v>
      </c>
      <c r="Z25" s="8">
        <f t="shared" si="15"/>
        <v>0.5</v>
      </c>
      <c r="AA25" s="8">
        <f t="shared" si="15"/>
        <v>0.5</v>
      </c>
      <c r="AB25" s="8">
        <f t="shared" si="15"/>
        <v>0.5</v>
      </c>
    </row>
    <row r="26" spans="1:28" ht="15.75" customHeight="1">
      <c r="B26" s="2"/>
      <c r="C26" s="2" t="s">
        <v>8</v>
      </c>
      <c r="D26" s="2">
        <v>6</v>
      </c>
      <c r="E26" s="2">
        <v>2.5</v>
      </c>
      <c r="F26" s="2">
        <v>0.5</v>
      </c>
      <c r="G26" s="2">
        <v>0.5</v>
      </c>
      <c r="I26" s="2"/>
      <c r="J26" s="2" t="s">
        <v>66</v>
      </c>
      <c r="K26" s="2">
        <v>6</v>
      </c>
      <c r="L26" s="2">
        <v>2.5</v>
      </c>
      <c r="M26" s="2">
        <v>0.5</v>
      </c>
      <c r="N26" s="2">
        <v>0.5</v>
      </c>
      <c r="P26" s="2"/>
      <c r="Q26" s="2" t="s">
        <v>66</v>
      </c>
      <c r="R26" s="2">
        <v>6</v>
      </c>
      <c r="S26" s="2">
        <v>2.5</v>
      </c>
      <c r="T26" s="2">
        <v>0.5</v>
      </c>
      <c r="U26" s="2">
        <v>0.5</v>
      </c>
      <c r="W26" s="2"/>
      <c r="X26" s="2" t="s">
        <v>66</v>
      </c>
      <c r="Y26" s="8">
        <f t="shared" ref="Y26:AB26" si="16">R26-R29</f>
        <v>5</v>
      </c>
      <c r="Z26" s="8">
        <f t="shared" si="16"/>
        <v>2.5</v>
      </c>
      <c r="AA26" s="8">
        <f t="shared" si="16"/>
        <v>0.5</v>
      </c>
      <c r="AB26" s="8">
        <f t="shared" si="16"/>
        <v>0.5</v>
      </c>
    </row>
    <row r="27" spans="1:28" ht="15.75" customHeight="1">
      <c r="B27" s="2"/>
      <c r="C27" s="2" t="s">
        <v>9</v>
      </c>
      <c r="D27" s="2">
        <v>2</v>
      </c>
      <c r="E27" s="2">
        <v>0.5</v>
      </c>
      <c r="F27" s="2">
        <v>0</v>
      </c>
      <c r="G27" s="2">
        <v>0</v>
      </c>
      <c r="I27" s="2"/>
      <c r="J27" s="2" t="s">
        <v>65</v>
      </c>
      <c r="K27" s="2">
        <v>2</v>
      </c>
      <c r="L27" s="2">
        <v>0.5</v>
      </c>
      <c r="M27" s="2">
        <v>0</v>
      </c>
      <c r="N27" s="2">
        <v>0</v>
      </c>
      <c r="P27" s="2"/>
      <c r="Q27" s="2" t="s">
        <v>65</v>
      </c>
      <c r="R27" s="2">
        <v>2</v>
      </c>
      <c r="S27" s="2">
        <v>0.5</v>
      </c>
      <c r="T27" s="2">
        <v>0</v>
      </c>
      <c r="U27" s="2">
        <v>0</v>
      </c>
      <c r="W27" s="2"/>
      <c r="X27" s="2" t="s">
        <v>65</v>
      </c>
      <c r="Y27" s="8">
        <f t="shared" ref="Y27:AB27" si="17">R27-R29</f>
        <v>1</v>
      </c>
      <c r="Z27" s="8">
        <f t="shared" si="17"/>
        <v>0.5</v>
      </c>
      <c r="AA27" s="8">
        <f t="shared" si="17"/>
        <v>0</v>
      </c>
      <c r="AB27" s="8">
        <f t="shared" si="17"/>
        <v>0</v>
      </c>
    </row>
    <row r="28" spans="1:28" ht="15.75" customHeight="1">
      <c r="B28" s="2"/>
      <c r="C28" s="2" t="s">
        <v>10</v>
      </c>
      <c r="D28" s="2">
        <v>1</v>
      </c>
      <c r="E28" s="2">
        <v>0</v>
      </c>
      <c r="F28" s="2">
        <v>0</v>
      </c>
      <c r="G28" s="2">
        <v>0</v>
      </c>
      <c r="I28" s="2"/>
      <c r="J28" s="2" t="s">
        <v>67</v>
      </c>
      <c r="K28" s="2">
        <v>1</v>
      </c>
      <c r="L28" s="2">
        <v>0</v>
      </c>
      <c r="M28" s="2">
        <v>0</v>
      </c>
      <c r="N28" s="2">
        <v>0</v>
      </c>
      <c r="P28" s="2"/>
      <c r="Q28" s="2" t="s">
        <v>67</v>
      </c>
      <c r="R28" s="2">
        <v>1</v>
      </c>
      <c r="S28" s="2">
        <v>0</v>
      </c>
      <c r="T28" s="2">
        <v>0</v>
      </c>
      <c r="U28" s="2">
        <v>0</v>
      </c>
      <c r="W28" s="2"/>
      <c r="X28" s="2" t="s">
        <v>67</v>
      </c>
      <c r="Y28" s="8">
        <f t="shared" ref="Y28:AB28" si="18">R28-R29</f>
        <v>0</v>
      </c>
      <c r="Z28" s="8">
        <f t="shared" si="18"/>
        <v>0</v>
      </c>
      <c r="AA28" s="8">
        <f t="shared" si="18"/>
        <v>0</v>
      </c>
      <c r="AB28" s="8">
        <f t="shared" si="18"/>
        <v>0</v>
      </c>
    </row>
    <row r="29" spans="1:28" ht="15.75" customHeight="1">
      <c r="B29" s="2"/>
      <c r="C29" s="2" t="s">
        <v>11</v>
      </c>
      <c r="D29" s="2">
        <v>1</v>
      </c>
      <c r="E29" s="2">
        <v>0</v>
      </c>
      <c r="F29" s="2">
        <v>0</v>
      </c>
      <c r="G29" s="2">
        <v>0</v>
      </c>
      <c r="I29" s="2"/>
      <c r="J29" s="2" t="s">
        <v>68</v>
      </c>
      <c r="K29" s="2">
        <v>1</v>
      </c>
      <c r="L29" s="2">
        <v>0</v>
      </c>
      <c r="M29" s="2">
        <v>0</v>
      </c>
      <c r="N29" s="2">
        <v>0</v>
      </c>
      <c r="P29" s="2"/>
      <c r="Q29" s="2" t="s">
        <v>68</v>
      </c>
      <c r="R29" s="2">
        <v>1</v>
      </c>
      <c r="S29" s="2">
        <v>0</v>
      </c>
      <c r="T29" s="2">
        <v>0</v>
      </c>
      <c r="U29" s="2">
        <v>0</v>
      </c>
      <c r="W29" s="2"/>
      <c r="X29" s="2" t="s">
        <v>68</v>
      </c>
      <c r="Y29" s="8">
        <f t="shared" ref="Y29:AB29" si="19">R29</f>
        <v>1</v>
      </c>
      <c r="Z29" s="8">
        <f t="shared" si="19"/>
        <v>0</v>
      </c>
      <c r="AA29" s="8">
        <f t="shared" si="19"/>
        <v>0</v>
      </c>
      <c r="AB29" s="8">
        <f t="shared" si="19"/>
        <v>0</v>
      </c>
    </row>
    <row r="30" spans="1:28" ht="15.75" customHeight="1">
      <c r="B30" s="2"/>
      <c r="C30" s="2" t="s">
        <v>12</v>
      </c>
      <c r="D30" s="2">
        <v>32.5</v>
      </c>
      <c r="E30" s="2">
        <v>34.5</v>
      </c>
      <c r="F30" s="2">
        <v>7</v>
      </c>
      <c r="G30" s="2">
        <v>3.5</v>
      </c>
      <c r="I30" s="2"/>
      <c r="J30" s="2" t="s">
        <v>12</v>
      </c>
      <c r="K30" s="2">
        <v>32.5</v>
      </c>
      <c r="L30" s="2">
        <v>34.5</v>
      </c>
      <c r="M30" s="2">
        <v>7</v>
      </c>
      <c r="N30" s="2">
        <v>3.5</v>
      </c>
      <c r="P30" s="2"/>
      <c r="Q30" s="2" t="s">
        <v>12</v>
      </c>
      <c r="R30" s="2">
        <v>32.5</v>
      </c>
      <c r="S30" s="2">
        <v>34.5</v>
      </c>
      <c r="T30" s="2">
        <v>7</v>
      </c>
      <c r="U30" s="2">
        <v>3.5</v>
      </c>
      <c r="W30" s="2"/>
      <c r="X30" s="2" t="s">
        <v>12</v>
      </c>
      <c r="Y30" s="8">
        <f t="shared" ref="Y30:AB30" si="20">R30-R26-R27+R29</f>
        <v>25.5</v>
      </c>
      <c r="Z30" s="8">
        <f t="shared" si="20"/>
        <v>31.5</v>
      </c>
      <c r="AA30" s="8">
        <f t="shared" si="20"/>
        <v>6.5</v>
      </c>
      <c r="AB30" s="8">
        <f t="shared" si="20"/>
        <v>3</v>
      </c>
    </row>
    <row r="31" spans="1:28" ht="15.75" customHeight="1"/>
    <row r="32" spans="1:28" ht="15.75" customHeight="1">
      <c r="B32" s="1"/>
      <c r="C32" s="1"/>
      <c r="D32" s="1" t="s">
        <v>0</v>
      </c>
      <c r="E32" s="1"/>
      <c r="F32" s="1" t="s">
        <v>1</v>
      </c>
      <c r="G32" s="1"/>
      <c r="I32" s="1"/>
      <c r="J32" s="1"/>
      <c r="K32" s="1" t="s">
        <v>0</v>
      </c>
      <c r="L32" s="1"/>
      <c r="M32" s="1" t="s">
        <v>1</v>
      </c>
      <c r="N32" s="1"/>
      <c r="P32" s="1"/>
      <c r="Q32" s="1"/>
      <c r="R32" s="1" t="s">
        <v>0</v>
      </c>
      <c r="S32" s="1"/>
      <c r="T32" s="1" t="s">
        <v>1</v>
      </c>
      <c r="U32" s="1"/>
      <c r="W32" s="1"/>
      <c r="X32" s="1"/>
      <c r="Y32" s="1" t="s">
        <v>0</v>
      </c>
      <c r="Z32" s="1"/>
      <c r="AA32" s="1" t="s">
        <v>1</v>
      </c>
      <c r="AB32" s="1"/>
    </row>
    <row r="33" spans="1:28" ht="15.75" customHeight="1">
      <c r="B33" s="1" t="s">
        <v>16</v>
      </c>
      <c r="C33" s="1"/>
      <c r="D33" s="1" t="s">
        <v>3</v>
      </c>
      <c r="E33" s="1" t="s">
        <v>4</v>
      </c>
      <c r="F33" s="1" t="s">
        <v>3</v>
      </c>
      <c r="G33" s="1" t="s">
        <v>4</v>
      </c>
      <c r="I33" s="1" t="s">
        <v>16</v>
      </c>
      <c r="J33" s="1"/>
      <c r="K33" s="1" t="s">
        <v>3</v>
      </c>
      <c r="L33" s="1" t="s">
        <v>4</v>
      </c>
      <c r="M33" s="1" t="s">
        <v>3</v>
      </c>
      <c r="N33" s="1" t="s">
        <v>4</v>
      </c>
      <c r="P33" s="1" t="s">
        <v>16</v>
      </c>
      <c r="Q33" s="1"/>
      <c r="R33" s="1" t="s">
        <v>3</v>
      </c>
      <c r="S33" s="1" t="s">
        <v>4</v>
      </c>
      <c r="T33" s="1" t="s">
        <v>3</v>
      </c>
      <c r="U33" s="1" t="s">
        <v>4</v>
      </c>
      <c r="W33" s="1" t="s">
        <v>16</v>
      </c>
      <c r="X33" s="1"/>
      <c r="Y33" s="1" t="s">
        <v>3</v>
      </c>
      <c r="Z33" s="1" t="s">
        <v>4</v>
      </c>
      <c r="AA33" s="1" t="s">
        <v>3</v>
      </c>
      <c r="AB33" s="1" t="s">
        <v>4</v>
      </c>
    </row>
    <row r="34" spans="1:28" ht="15.75" customHeight="1">
      <c r="A34" s="6" t="s">
        <v>69</v>
      </c>
      <c r="B34" s="9" t="s">
        <v>50</v>
      </c>
      <c r="C34" s="2" t="s">
        <v>6</v>
      </c>
      <c r="D34" s="3">
        <v>32.333333333333336</v>
      </c>
      <c r="E34" s="3">
        <v>28.333333333333332</v>
      </c>
      <c r="F34" s="3">
        <v>11</v>
      </c>
      <c r="G34" s="3">
        <v>13.666666666666666</v>
      </c>
      <c r="I34" s="9" t="s">
        <v>50</v>
      </c>
      <c r="J34" s="2" t="s">
        <v>64</v>
      </c>
      <c r="K34" s="3">
        <v>32.333333333333336</v>
      </c>
      <c r="L34" s="3">
        <v>28.333333333333332</v>
      </c>
      <c r="M34" s="3">
        <v>11</v>
      </c>
      <c r="N34" s="3">
        <v>13.666666666666666</v>
      </c>
      <c r="P34" s="9" t="s">
        <v>50</v>
      </c>
      <c r="Q34" s="2" t="s">
        <v>64</v>
      </c>
      <c r="R34" s="3">
        <v>32.333333333333336</v>
      </c>
      <c r="S34" s="3">
        <v>28.333333333333332</v>
      </c>
      <c r="T34" s="3">
        <v>11</v>
      </c>
      <c r="U34" s="3">
        <v>13.666666666666666</v>
      </c>
      <c r="W34" s="9" t="s">
        <v>50</v>
      </c>
      <c r="X34" s="2" t="s">
        <v>64</v>
      </c>
      <c r="Y34" s="8">
        <f t="shared" ref="Y34:AB34" si="21">R34-R36-R38+R39</f>
        <v>20.000000000000004</v>
      </c>
      <c r="Z34" s="8">
        <f t="shared" si="21"/>
        <v>15.666666666666666</v>
      </c>
      <c r="AA34" s="8">
        <f t="shared" si="21"/>
        <v>9.6666666666666661</v>
      </c>
      <c r="AB34" s="8">
        <f t="shared" si="21"/>
        <v>11.333333333333332</v>
      </c>
    </row>
    <row r="35" spans="1:28" ht="15.75" customHeight="1">
      <c r="B35" s="2"/>
      <c r="C35" s="2" t="s">
        <v>7</v>
      </c>
      <c r="D35" s="3">
        <v>6.333333333333333</v>
      </c>
      <c r="E35" s="3">
        <v>1.6666666666666667</v>
      </c>
      <c r="F35" s="3">
        <v>1.3333333333333333</v>
      </c>
      <c r="G35" s="3">
        <v>0.33333333333333331</v>
      </c>
      <c r="I35" s="2"/>
      <c r="J35" s="2" t="s">
        <v>63</v>
      </c>
      <c r="K35" s="3">
        <v>6.333333333333333</v>
      </c>
      <c r="L35" s="3">
        <v>1.6666666666666667</v>
      </c>
      <c r="M35" s="3">
        <v>1.3333333333333333</v>
      </c>
      <c r="N35" s="3">
        <v>0.33333333333333331</v>
      </c>
      <c r="P35" s="2"/>
      <c r="Q35" s="2" t="s">
        <v>63</v>
      </c>
      <c r="R35" s="3">
        <v>6.333333333333333</v>
      </c>
      <c r="S35" s="3">
        <v>1.6666666666666667</v>
      </c>
      <c r="T35" s="3">
        <v>1.3333333333333333</v>
      </c>
      <c r="U35" s="3">
        <v>0.33333333333333331</v>
      </c>
      <c r="W35" s="2"/>
      <c r="X35" s="2" t="s">
        <v>63</v>
      </c>
      <c r="Y35" s="8">
        <f t="shared" ref="Y35:AB35" si="22">R35-R38-R37+R39</f>
        <v>3.333333333333333</v>
      </c>
      <c r="Z35" s="8">
        <f t="shared" si="22"/>
        <v>0.66666666666666674</v>
      </c>
      <c r="AA35" s="8">
        <f t="shared" si="22"/>
        <v>1</v>
      </c>
      <c r="AB35" s="8">
        <f t="shared" si="22"/>
        <v>0</v>
      </c>
    </row>
    <row r="36" spans="1:28" ht="15.75" customHeight="1">
      <c r="B36" s="2"/>
      <c r="C36" s="2" t="s">
        <v>8</v>
      </c>
      <c r="D36" s="3">
        <v>11</v>
      </c>
      <c r="E36" s="3">
        <v>12</v>
      </c>
      <c r="F36" s="3">
        <v>1</v>
      </c>
      <c r="G36" s="3">
        <v>2</v>
      </c>
      <c r="I36" s="2"/>
      <c r="J36" s="2" t="s">
        <v>66</v>
      </c>
      <c r="K36" s="3">
        <v>11</v>
      </c>
      <c r="L36" s="3">
        <v>12</v>
      </c>
      <c r="M36" s="3">
        <v>1</v>
      </c>
      <c r="N36" s="3">
        <v>2</v>
      </c>
      <c r="P36" s="2"/>
      <c r="Q36" s="2" t="s">
        <v>66</v>
      </c>
      <c r="R36" s="3">
        <v>11</v>
      </c>
      <c r="S36" s="3">
        <v>12</v>
      </c>
      <c r="T36" s="3">
        <v>1</v>
      </c>
      <c r="U36" s="3">
        <v>2</v>
      </c>
      <c r="W36" s="2"/>
      <c r="X36" s="2" t="s">
        <v>66</v>
      </c>
      <c r="Y36" s="8">
        <f t="shared" ref="Y36:AB36" si="23">R36-R39</f>
        <v>10</v>
      </c>
      <c r="Z36" s="8">
        <f t="shared" si="23"/>
        <v>11.666666666666666</v>
      </c>
      <c r="AA36" s="8">
        <f t="shared" si="23"/>
        <v>1</v>
      </c>
      <c r="AB36" s="8">
        <f t="shared" si="23"/>
        <v>2</v>
      </c>
    </row>
    <row r="37" spans="1:28" ht="15.75" customHeight="1">
      <c r="B37" s="2"/>
      <c r="C37" s="2" t="s">
        <v>9</v>
      </c>
      <c r="D37" s="3">
        <v>1.6666666666666667</v>
      </c>
      <c r="E37" s="3">
        <v>0.33333333333333331</v>
      </c>
      <c r="F37" s="3">
        <v>0</v>
      </c>
      <c r="G37" s="3">
        <v>0</v>
      </c>
      <c r="I37" s="2"/>
      <c r="J37" s="2" t="s">
        <v>65</v>
      </c>
      <c r="K37" s="3">
        <v>1.6666666666666667</v>
      </c>
      <c r="L37" s="3">
        <v>0.33333333333333331</v>
      </c>
      <c r="M37" s="3">
        <v>0</v>
      </c>
      <c r="N37" s="3">
        <v>0</v>
      </c>
      <c r="P37" s="2"/>
      <c r="Q37" s="2" t="s">
        <v>65</v>
      </c>
      <c r="R37" s="3">
        <v>1.6666666666666667</v>
      </c>
      <c r="S37" s="3">
        <v>0.33333333333333331</v>
      </c>
      <c r="T37" s="3">
        <v>0</v>
      </c>
      <c r="U37" s="3">
        <v>0</v>
      </c>
      <c r="W37" s="2"/>
      <c r="X37" s="2" t="s">
        <v>65</v>
      </c>
      <c r="Y37" s="8">
        <f t="shared" ref="Y37:AB37" si="24">R37-R39</f>
        <v>0.66666666666666674</v>
      </c>
      <c r="Z37" s="8">
        <f t="shared" si="24"/>
        <v>0</v>
      </c>
      <c r="AA37" s="8">
        <f t="shared" si="24"/>
        <v>0</v>
      </c>
      <c r="AB37" s="8">
        <f t="shared" si="24"/>
        <v>0</v>
      </c>
    </row>
    <row r="38" spans="1:28" ht="15.75" customHeight="1">
      <c r="B38" s="2"/>
      <c r="C38" s="2" t="s">
        <v>10</v>
      </c>
      <c r="D38" s="3">
        <v>2.3333333333333335</v>
      </c>
      <c r="E38" s="3">
        <v>1</v>
      </c>
      <c r="F38" s="3">
        <v>0.33333333333333331</v>
      </c>
      <c r="G38" s="3">
        <v>0.33333333333333331</v>
      </c>
      <c r="I38" s="2"/>
      <c r="J38" s="2" t="s">
        <v>67</v>
      </c>
      <c r="K38" s="3">
        <v>2.3333333333333335</v>
      </c>
      <c r="L38" s="3">
        <v>1</v>
      </c>
      <c r="M38" s="3">
        <v>0.33333333333333331</v>
      </c>
      <c r="N38" s="3">
        <v>0.33333333333333331</v>
      </c>
      <c r="P38" s="2"/>
      <c r="Q38" s="2" t="s">
        <v>67</v>
      </c>
      <c r="R38" s="3">
        <v>2.3333333333333335</v>
      </c>
      <c r="S38" s="3">
        <v>1</v>
      </c>
      <c r="T38" s="3">
        <v>0.33333333333333331</v>
      </c>
      <c r="U38" s="3">
        <v>0.33333333333333331</v>
      </c>
      <c r="W38" s="2"/>
      <c r="X38" s="2" t="s">
        <v>67</v>
      </c>
      <c r="Y38" s="8">
        <f t="shared" ref="Y38:AB38" si="25">R38-R39</f>
        <v>1.3333333333333335</v>
      </c>
      <c r="Z38" s="8">
        <f t="shared" si="25"/>
        <v>0.66666666666666674</v>
      </c>
      <c r="AA38" s="8">
        <f t="shared" si="25"/>
        <v>0.33333333333333331</v>
      </c>
      <c r="AB38" s="8">
        <f t="shared" si="25"/>
        <v>0.33333333333333331</v>
      </c>
    </row>
    <row r="39" spans="1:28" ht="15.75" customHeight="1">
      <c r="B39" s="2"/>
      <c r="C39" s="2" t="s">
        <v>11</v>
      </c>
      <c r="D39" s="3">
        <v>1</v>
      </c>
      <c r="E39" s="3">
        <v>0.33333333333333331</v>
      </c>
      <c r="F39" s="3">
        <v>0</v>
      </c>
      <c r="G39" s="3">
        <v>0</v>
      </c>
      <c r="I39" s="2"/>
      <c r="J39" s="2" t="s">
        <v>68</v>
      </c>
      <c r="K39" s="3">
        <v>1</v>
      </c>
      <c r="L39" s="3">
        <v>0.33333333333333331</v>
      </c>
      <c r="M39" s="3">
        <v>0</v>
      </c>
      <c r="N39" s="3">
        <v>0</v>
      </c>
      <c r="P39" s="2"/>
      <c r="Q39" s="2" t="s">
        <v>68</v>
      </c>
      <c r="R39" s="3">
        <v>1</v>
      </c>
      <c r="S39" s="3">
        <v>0.33333333333333331</v>
      </c>
      <c r="T39" s="3">
        <v>0</v>
      </c>
      <c r="U39" s="3">
        <v>0</v>
      </c>
      <c r="W39" s="2"/>
      <c r="X39" s="2" t="s">
        <v>68</v>
      </c>
      <c r="Y39" s="8">
        <f t="shared" ref="Y39:AB39" si="26">R39</f>
        <v>1</v>
      </c>
      <c r="Z39" s="8">
        <f t="shared" si="26"/>
        <v>0.33333333333333331</v>
      </c>
      <c r="AA39" s="8">
        <f t="shared" si="26"/>
        <v>0</v>
      </c>
      <c r="AB39" s="8">
        <f t="shared" si="26"/>
        <v>0</v>
      </c>
    </row>
    <row r="40" spans="1:28" ht="15.75" customHeight="1">
      <c r="B40" s="2"/>
      <c r="C40" s="2" t="s">
        <v>12</v>
      </c>
      <c r="D40" s="3">
        <v>14</v>
      </c>
      <c r="E40" s="3">
        <v>14.666666666666666</v>
      </c>
      <c r="F40" s="3">
        <v>2</v>
      </c>
      <c r="G40" s="3">
        <v>2.6666666666666665</v>
      </c>
      <c r="I40" s="2"/>
      <c r="J40" s="2" t="s">
        <v>12</v>
      </c>
      <c r="K40" s="3">
        <v>14</v>
      </c>
      <c r="L40" s="3">
        <v>14.666666666666666</v>
      </c>
      <c r="M40" s="3">
        <v>2</v>
      </c>
      <c r="N40" s="3">
        <v>2.6666666666666665</v>
      </c>
      <c r="P40" s="2"/>
      <c r="Q40" s="2" t="s">
        <v>12</v>
      </c>
      <c r="R40" s="3">
        <v>14</v>
      </c>
      <c r="S40" s="3">
        <v>14.666666666666666</v>
      </c>
      <c r="T40" s="3">
        <v>2</v>
      </c>
      <c r="U40" s="3">
        <v>2.6666666666666665</v>
      </c>
      <c r="W40" s="2"/>
      <c r="X40" s="2" t="s">
        <v>12</v>
      </c>
      <c r="Y40" s="8">
        <f t="shared" ref="Y40:AB40" si="27">R40-R36-R37+R39</f>
        <v>2.333333333333333</v>
      </c>
      <c r="Z40" s="8">
        <f t="shared" si="27"/>
        <v>2.6666666666666661</v>
      </c>
      <c r="AA40" s="8">
        <f t="shared" si="27"/>
        <v>1</v>
      </c>
      <c r="AB40" s="8">
        <f t="shared" si="27"/>
        <v>0.66666666666666652</v>
      </c>
    </row>
    <row r="41" spans="1:28" ht="15.75" customHeight="1"/>
    <row r="42" spans="1:28" ht="15.75" customHeight="1">
      <c r="B42" s="1"/>
      <c r="C42" s="1"/>
      <c r="D42" s="1" t="s">
        <v>0</v>
      </c>
      <c r="E42" s="1"/>
      <c r="F42" s="1" t="s">
        <v>1</v>
      </c>
      <c r="G42" s="1"/>
      <c r="I42" s="1"/>
      <c r="J42" s="1"/>
      <c r="K42" s="1" t="s">
        <v>0</v>
      </c>
      <c r="L42" s="1"/>
      <c r="M42" s="1" t="s">
        <v>1</v>
      </c>
      <c r="N42" s="1"/>
      <c r="P42" s="1"/>
      <c r="Q42" s="1"/>
      <c r="R42" s="1" t="s">
        <v>0</v>
      </c>
      <c r="S42" s="1"/>
      <c r="T42" s="1" t="s">
        <v>1</v>
      </c>
      <c r="U42" s="1"/>
      <c r="W42" s="1"/>
      <c r="X42" s="1"/>
      <c r="Y42" s="1" t="s">
        <v>0</v>
      </c>
      <c r="Z42" s="1"/>
      <c r="AA42" s="1" t="s">
        <v>1</v>
      </c>
      <c r="AB42" s="1"/>
    </row>
    <row r="43" spans="1:28" ht="15.75" customHeight="1">
      <c r="B43" s="1" t="s">
        <v>16</v>
      </c>
      <c r="C43" s="1"/>
      <c r="D43" s="1" t="s">
        <v>3</v>
      </c>
      <c r="E43" s="1" t="s">
        <v>4</v>
      </c>
      <c r="F43" s="1" t="s">
        <v>3</v>
      </c>
      <c r="G43" s="1" t="s">
        <v>4</v>
      </c>
      <c r="I43" s="1" t="s">
        <v>16</v>
      </c>
      <c r="J43" s="1"/>
      <c r="K43" s="1" t="s">
        <v>3</v>
      </c>
      <c r="L43" s="1" t="s">
        <v>4</v>
      </c>
      <c r="M43" s="1" t="s">
        <v>3</v>
      </c>
      <c r="N43" s="1" t="s">
        <v>4</v>
      </c>
      <c r="P43" s="1" t="s">
        <v>16</v>
      </c>
      <c r="Q43" s="1"/>
      <c r="R43" s="1" t="s">
        <v>3</v>
      </c>
      <c r="S43" s="1" t="s">
        <v>4</v>
      </c>
      <c r="T43" s="1" t="s">
        <v>3</v>
      </c>
      <c r="U43" s="1" t="s">
        <v>4</v>
      </c>
      <c r="W43" s="1" t="s">
        <v>16</v>
      </c>
      <c r="X43" s="1"/>
      <c r="Y43" s="1" t="s">
        <v>3</v>
      </c>
      <c r="Z43" s="1" t="s">
        <v>4</v>
      </c>
      <c r="AA43" s="1" t="s">
        <v>3</v>
      </c>
      <c r="AB43" s="1" t="s">
        <v>4</v>
      </c>
    </row>
    <row r="44" spans="1:28" ht="15.75" customHeight="1">
      <c r="A44" s="6" t="s">
        <v>69</v>
      </c>
      <c r="B44" s="9" t="s">
        <v>51</v>
      </c>
      <c r="C44" s="2" t="s">
        <v>6</v>
      </c>
      <c r="D44" s="2">
        <v>17.5</v>
      </c>
      <c r="E44" s="2">
        <v>18</v>
      </c>
      <c r="F44" s="2">
        <v>15.5</v>
      </c>
      <c r="G44" s="2">
        <v>13</v>
      </c>
      <c r="I44" s="9" t="s">
        <v>51</v>
      </c>
      <c r="J44" s="2" t="s">
        <v>64</v>
      </c>
      <c r="K44" s="2">
        <v>17.5</v>
      </c>
      <c r="L44" s="2">
        <v>18</v>
      </c>
      <c r="M44" s="2">
        <v>15.5</v>
      </c>
      <c r="N44" s="2">
        <v>13</v>
      </c>
      <c r="P44" s="9" t="s">
        <v>51</v>
      </c>
      <c r="Q44" s="2" t="s">
        <v>64</v>
      </c>
      <c r="R44" s="2">
        <v>17.5</v>
      </c>
      <c r="S44" s="2">
        <v>18</v>
      </c>
      <c r="T44" s="2">
        <v>15.5</v>
      </c>
      <c r="U44" s="2">
        <v>13</v>
      </c>
      <c r="W44" s="9" t="s">
        <v>51</v>
      </c>
      <c r="X44" s="2" t="s">
        <v>64</v>
      </c>
      <c r="Y44" s="8">
        <f t="shared" ref="Y44:AB44" si="28">R44-R46-R48+R49</f>
        <v>6.5</v>
      </c>
      <c r="Z44" s="8">
        <f t="shared" si="28"/>
        <v>11</v>
      </c>
      <c r="AA44" s="8">
        <f t="shared" si="28"/>
        <v>12.5</v>
      </c>
      <c r="AB44" s="8">
        <f t="shared" si="28"/>
        <v>11.5</v>
      </c>
    </row>
    <row r="45" spans="1:28" ht="15.75" customHeight="1">
      <c r="B45" s="2"/>
      <c r="C45" s="2" t="s">
        <v>7</v>
      </c>
      <c r="D45" s="2">
        <v>20</v>
      </c>
      <c r="E45" s="2">
        <v>8.5</v>
      </c>
      <c r="F45" s="2">
        <v>5.5</v>
      </c>
      <c r="G45" s="2">
        <v>2.5</v>
      </c>
      <c r="I45" s="2"/>
      <c r="J45" s="2" t="s">
        <v>63</v>
      </c>
      <c r="K45" s="2">
        <v>20</v>
      </c>
      <c r="L45" s="2">
        <v>8.5</v>
      </c>
      <c r="M45" s="2">
        <v>5.5</v>
      </c>
      <c r="N45" s="2">
        <v>2.5</v>
      </c>
      <c r="P45" s="2"/>
      <c r="Q45" s="2" t="s">
        <v>63</v>
      </c>
      <c r="R45" s="2">
        <v>20</v>
      </c>
      <c r="S45" s="2">
        <v>8.5</v>
      </c>
      <c r="T45" s="2">
        <v>5.5</v>
      </c>
      <c r="U45" s="2">
        <v>2.5</v>
      </c>
      <c r="W45" s="2"/>
      <c r="X45" s="2" t="s">
        <v>63</v>
      </c>
      <c r="Y45" s="8">
        <f t="shared" ref="Y45:AB45" si="29">R45-R48-R47+R49</f>
        <v>10</v>
      </c>
      <c r="Z45" s="8">
        <f t="shared" si="29"/>
        <v>4.5</v>
      </c>
      <c r="AA45" s="8">
        <f t="shared" si="29"/>
        <v>3</v>
      </c>
      <c r="AB45" s="8">
        <f t="shared" si="29"/>
        <v>1.5</v>
      </c>
    </row>
    <row r="46" spans="1:28" ht="15.75" customHeight="1">
      <c r="B46" s="2"/>
      <c r="C46" s="2" t="s">
        <v>8</v>
      </c>
      <c r="D46" s="2">
        <v>8.5</v>
      </c>
      <c r="E46" s="2">
        <v>6</v>
      </c>
      <c r="F46" s="2">
        <v>1</v>
      </c>
      <c r="G46" s="2">
        <v>0.5</v>
      </c>
      <c r="I46" s="2"/>
      <c r="J46" s="2" t="s">
        <v>66</v>
      </c>
      <c r="K46" s="2">
        <v>8.5</v>
      </c>
      <c r="L46" s="2">
        <v>6</v>
      </c>
      <c r="M46" s="2">
        <v>1</v>
      </c>
      <c r="N46" s="2">
        <v>0.5</v>
      </c>
      <c r="P46" s="2"/>
      <c r="Q46" s="2" t="s">
        <v>66</v>
      </c>
      <c r="R46" s="2">
        <v>8.5</v>
      </c>
      <c r="S46" s="2">
        <v>6</v>
      </c>
      <c r="T46" s="2">
        <v>1</v>
      </c>
      <c r="U46" s="2">
        <v>0.5</v>
      </c>
      <c r="W46" s="2"/>
      <c r="X46" s="2" t="s">
        <v>66</v>
      </c>
      <c r="Y46" s="8">
        <f t="shared" ref="Y46:AB46" si="30">R46-R49</f>
        <v>6</v>
      </c>
      <c r="Z46" s="8">
        <f t="shared" si="30"/>
        <v>5.5</v>
      </c>
      <c r="AA46" s="8">
        <f t="shared" si="30"/>
        <v>1</v>
      </c>
      <c r="AB46" s="8">
        <f t="shared" si="30"/>
        <v>0.5</v>
      </c>
    </row>
    <row r="47" spans="1:28" ht="15.75" customHeight="1">
      <c r="B47" s="2"/>
      <c r="C47" s="2" t="s">
        <v>9</v>
      </c>
      <c r="D47" s="2">
        <v>7.5</v>
      </c>
      <c r="E47" s="2">
        <v>3</v>
      </c>
      <c r="F47" s="2">
        <v>0.5</v>
      </c>
      <c r="G47" s="2">
        <v>0</v>
      </c>
      <c r="I47" s="2"/>
      <c r="J47" s="2" t="s">
        <v>65</v>
      </c>
      <c r="K47" s="2">
        <v>7.5</v>
      </c>
      <c r="L47" s="2">
        <v>3</v>
      </c>
      <c r="M47" s="2">
        <v>0.5</v>
      </c>
      <c r="N47" s="2">
        <v>0</v>
      </c>
      <c r="P47" s="2"/>
      <c r="Q47" s="2" t="s">
        <v>65</v>
      </c>
      <c r="R47" s="2">
        <v>7.5</v>
      </c>
      <c r="S47" s="2">
        <v>3</v>
      </c>
      <c r="T47" s="2">
        <v>0.5</v>
      </c>
      <c r="U47" s="2">
        <v>0</v>
      </c>
      <c r="W47" s="2"/>
      <c r="X47" s="2" t="s">
        <v>65</v>
      </c>
      <c r="Y47" s="8">
        <f t="shared" ref="Y47:AB47" si="31">R47-R49</f>
        <v>5</v>
      </c>
      <c r="Z47" s="8">
        <f t="shared" si="31"/>
        <v>2.5</v>
      </c>
      <c r="AA47" s="8">
        <f t="shared" si="31"/>
        <v>0.5</v>
      </c>
      <c r="AB47" s="8">
        <f t="shared" si="31"/>
        <v>0</v>
      </c>
    </row>
    <row r="48" spans="1:28" ht="15.75" customHeight="1">
      <c r="B48" s="2"/>
      <c r="C48" s="2" t="s">
        <v>10</v>
      </c>
      <c r="D48" s="2">
        <v>5</v>
      </c>
      <c r="E48" s="2">
        <v>1.5</v>
      </c>
      <c r="F48" s="2">
        <v>2</v>
      </c>
      <c r="G48" s="2">
        <v>1</v>
      </c>
      <c r="I48" s="2"/>
      <c r="J48" s="2" t="s">
        <v>67</v>
      </c>
      <c r="K48" s="2">
        <v>5</v>
      </c>
      <c r="L48" s="2">
        <v>1.5</v>
      </c>
      <c r="M48" s="2">
        <v>2</v>
      </c>
      <c r="N48" s="2">
        <v>1</v>
      </c>
      <c r="P48" s="2"/>
      <c r="Q48" s="2" t="s">
        <v>67</v>
      </c>
      <c r="R48" s="2">
        <v>5</v>
      </c>
      <c r="S48" s="2">
        <v>1.5</v>
      </c>
      <c r="T48" s="2">
        <v>2</v>
      </c>
      <c r="U48" s="2">
        <v>1</v>
      </c>
      <c r="W48" s="2"/>
      <c r="X48" s="2" t="s">
        <v>67</v>
      </c>
      <c r="Y48" s="8">
        <f t="shared" ref="Y48:AB48" si="32">R48-R49</f>
        <v>2.5</v>
      </c>
      <c r="Z48" s="8">
        <f t="shared" si="32"/>
        <v>1</v>
      </c>
      <c r="AA48" s="8">
        <f t="shared" si="32"/>
        <v>2</v>
      </c>
      <c r="AB48" s="8">
        <f t="shared" si="32"/>
        <v>1</v>
      </c>
    </row>
    <row r="49" spans="1:28" ht="15.75" customHeight="1">
      <c r="B49" s="2"/>
      <c r="C49" s="2" t="s">
        <v>11</v>
      </c>
      <c r="D49" s="2">
        <v>2.5</v>
      </c>
      <c r="E49" s="2">
        <v>0.5</v>
      </c>
      <c r="F49" s="2">
        <v>0</v>
      </c>
      <c r="G49" s="2">
        <v>0</v>
      </c>
      <c r="I49" s="2"/>
      <c r="J49" s="2" t="s">
        <v>68</v>
      </c>
      <c r="K49" s="2">
        <v>2.5</v>
      </c>
      <c r="L49" s="2">
        <v>0.5</v>
      </c>
      <c r="M49" s="2">
        <v>0</v>
      </c>
      <c r="N49" s="2">
        <v>0</v>
      </c>
      <c r="P49" s="2"/>
      <c r="Q49" s="2" t="s">
        <v>68</v>
      </c>
      <c r="R49" s="2">
        <v>2.5</v>
      </c>
      <c r="S49" s="2">
        <v>0.5</v>
      </c>
      <c r="T49" s="2">
        <v>0</v>
      </c>
      <c r="U49" s="2">
        <v>0</v>
      </c>
      <c r="W49" s="2"/>
      <c r="X49" s="2" t="s">
        <v>68</v>
      </c>
      <c r="Y49" s="8">
        <f t="shared" ref="Y49:AB49" si="33">R49</f>
        <v>2.5</v>
      </c>
      <c r="Z49" s="8">
        <f t="shared" si="33"/>
        <v>0.5</v>
      </c>
      <c r="AA49" s="8">
        <f t="shared" si="33"/>
        <v>0</v>
      </c>
      <c r="AB49" s="8">
        <f t="shared" si="33"/>
        <v>0</v>
      </c>
    </row>
    <row r="50" spans="1:28" ht="15.75" customHeight="1">
      <c r="B50" s="2"/>
      <c r="C50" s="2" t="s">
        <v>12</v>
      </c>
      <c r="D50" s="2">
        <v>23.5</v>
      </c>
      <c r="E50" s="2">
        <v>27</v>
      </c>
      <c r="F50" s="2">
        <v>4.5</v>
      </c>
      <c r="G50" s="2">
        <v>5</v>
      </c>
      <c r="I50" s="2"/>
      <c r="J50" s="2" t="s">
        <v>12</v>
      </c>
      <c r="K50" s="2">
        <v>23.5</v>
      </c>
      <c r="L50" s="2">
        <v>27</v>
      </c>
      <c r="M50" s="2">
        <v>4.5</v>
      </c>
      <c r="N50" s="2">
        <v>5</v>
      </c>
      <c r="P50" s="2"/>
      <c r="Q50" s="2" t="s">
        <v>12</v>
      </c>
      <c r="R50" s="2">
        <v>23.5</v>
      </c>
      <c r="S50" s="2">
        <v>27</v>
      </c>
      <c r="T50" s="2">
        <v>4.5</v>
      </c>
      <c r="U50" s="2">
        <v>5</v>
      </c>
      <c r="W50" s="2"/>
      <c r="X50" s="2" t="s">
        <v>12</v>
      </c>
      <c r="Y50" s="8">
        <f t="shared" ref="Y50:AB50" si="34">R50-R46-R47+R49</f>
        <v>10</v>
      </c>
      <c r="Z50" s="8">
        <f t="shared" si="34"/>
        <v>18.5</v>
      </c>
      <c r="AA50" s="8">
        <f t="shared" si="34"/>
        <v>3</v>
      </c>
      <c r="AB50" s="8">
        <f t="shared" si="34"/>
        <v>4.5</v>
      </c>
    </row>
    <row r="51" spans="1:28" ht="15.75" customHeight="1"/>
    <row r="52" spans="1:28" ht="15.75" customHeight="1">
      <c r="B52" s="1"/>
      <c r="C52" s="1"/>
      <c r="D52" s="1" t="s">
        <v>0</v>
      </c>
      <c r="E52" s="1"/>
      <c r="F52" s="1" t="s">
        <v>1</v>
      </c>
      <c r="G52" s="1"/>
      <c r="I52" s="1"/>
      <c r="J52" s="1"/>
      <c r="K52" s="1" t="s">
        <v>0</v>
      </c>
      <c r="L52" s="1"/>
      <c r="M52" s="1" t="s">
        <v>1</v>
      </c>
      <c r="N52" s="1"/>
      <c r="P52" s="1"/>
      <c r="Q52" s="1"/>
      <c r="R52" s="1" t="s">
        <v>0</v>
      </c>
      <c r="S52" s="1"/>
      <c r="T52" s="1" t="s">
        <v>1</v>
      </c>
      <c r="U52" s="1"/>
      <c r="W52" s="1"/>
      <c r="X52" s="1"/>
      <c r="Y52" s="1" t="s">
        <v>0</v>
      </c>
      <c r="Z52" s="1"/>
      <c r="AA52" s="1" t="s">
        <v>1</v>
      </c>
      <c r="AB52" s="1"/>
    </row>
    <row r="53" spans="1:28" ht="15.75" customHeight="1">
      <c r="B53" s="1" t="s">
        <v>16</v>
      </c>
      <c r="C53" s="1"/>
      <c r="D53" s="1" t="s">
        <v>3</v>
      </c>
      <c r="E53" s="1" t="s">
        <v>4</v>
      </c>
      <c r="F53" s="1" t="s">
        <v>3</v>
      </c>
      <c r="G53" s="1" t="s">
        <v>4</v>
      </c>
      <c r="I53" s="1" t="s">
        <v>16</v>
      </c>
      <c r="J53" s="1"/>
      <c r="K53" s="1" t="s">
        <v>3</v>
      </c>
      <c r="L53" s="1" t="s">
        <v>4</v>
      </c>
      <c r="M53" s="1" t="s">
        <v>3</v>
      </c>
      <c r="N53" s="1" t="s">
        <v>4</v>
      </c>
      <c r="P53" s="1" t="s">
        <v>16</v>
      </c>
      <c r="Q53" s="1"/>
      <c r="R53" s="1" t="s">
        <v>3</v>
      </c>
      <c r="S53" s="1" t="s">
        <v>4</v>
      </c>
      <c r="T53" s="1" t="s">
        <v>3</v>
      </c>
      <c r="U53" s="1" t="s">
        <v>4</v>
      </c>
      <c r="W53" s="1" t="s">
        <v>16</v>
      </c>
      <c r="X53" s="1"/>
      <c r="Y53" s="1" t="s">
        <v>3</v>
      </c>
      <c r="Z53" s="1" t="s">
        <v>4</v>
      </c>
      <c r="AA53" s="1" t="s">
        <v>3</v>
      </c>
      <c r="AB53" s="1" t="s">
        <v>4</v>
      </c>
    </row>
    <row r="54" spans="1:28" ht="15.75" customHeight="1">
      <c r="A54" s="11" t="s">
        <v>69</v>
      </c>
      <c r="B54" s="9" t="s">
        <v>52</v>
      </c>
      <c r="C54" s="2" t="s">
        <v>6</v>
      </c>
      <c r="D54" s="2">
        <v>17.5</v>
      </c>
      <c r="E54" s="2">
        <v>13.5</v>
      </c>
      <c r="F54" s="2">
        <v>8.5</v>
      </c>
      <c r="G54" s="2">
        <v>11</v>
      </c>
      <c r="I54" s="9" t="s">
        <v>52</v>
      </c>
      <c r="J54" s="2" t="s">
        <v>64</v>
      </c>
      <c r="K54" s="2">
        <v>17.5</v>
      </c>
      <c r="L54" s="2">
        <v>13.5</v>
      </c>
      <c r="M54" s="2">
        <v>8.5</v>
      </c>
      <c r="N54" s="2">
        <v>11</v>
      </c>
      <c r="P54" s="9" t="s">
        <v>52</v>
      </c>
      <c r="Q54" s="2" t="s">
        <v>64</v>
      </c>
      <c r="R54" s="2">
        <v>17.5</v>
      </c>
      <c r="S54" s="2">
        <v>13.5</v>
      </c>
      <c r="T54" s="2">
        <v>8.5</v>
      </c>
      <c r="U54" s="2">
        <v>11</v>
      </c>
      <c r="W54" s="9" t="s">
        <v>52</v>
      </c>
      <c r="X54" s="2" t="s">
        <v>64</v>
      </c>
      <c r="Y54" s="8">
        <f t="shared" ref="Y54:AB54" si="35">R54-R56-R58+R59</f>
        <v>9.5</v>
      </c>
      <c r="Z54" s="8">
        <f t="shared" si="35"/>
        <v>6</v>
      </c>
      <c r="AA54" s="8">
        <f t="shared" si="35"/>
        <v>5.5</v>
      </c>
      <c r="AB54" s="8">
        <f t="shared" si="35"/>
        <v>7.5</v>
      </c>
    </row>
    <row r="55" spans="1:28" ht="15.75" customHeight="1">
      <c r="B55" s="2"/>
      <c r="C55" s="2" t="s">
        <v>7</v>
      </c>
      <c r="D55" s="2">
        <v>11.5</v>
      </c>
      <c r="E55" s="2">
        <v>3.5</v>
      </c>
      <c r="F55" s="2">
        <v>4</v>
      </c>
      <c r="G55" s="2">
        <v>1.5</v>
      </c>
      <c r="I55" s="2"/>
      <c r="J55" s="2" t="s">
        <v>63</v>
      </c>
      <c r="K55" s="2">
        <v>11.5</v>
      </c>
      <c r="L55" s="2">
        <v>3.5</v>
      </c>
      <c r="M55" s="2">
        <v>4</v>
      </c>
      <c r="N55" s="2">
        <v>1.5</v>
      </c>
      <c r="P55" s="2"/>
      <c r="Q55" s="2" t="s">
        <v>63</v>
      </c>
      <c r="R55" s="2">
        <v>11.5</v>
      </c>
      <c r="S55" s="2">
        <v>3.5</v>
      </c>
      <c r="T55" s="2">
        <v>4</v>
      </c>
      <c r="U55" s="2">
        <v>1.5</v>
      </c>
      <c r="W55" s="2"/>
      <c r="X55" s="2" t="s">
        <v>63</v>
      </c>
      <c r="Y55" s="8">
        <f t="shared" ref="Y55:AB55" si="36">R55-R58-R57+R59</f>
        <v>5.5</v>
      </c>
      <c r="Z55" s="8">
        <f t="shared" si="36"/>
        <v>1.5</v>
      </c>
      <c r="AA55" s="8">
        <f t="shared" si="36"/>
        <v>0.5</v>
      </c>
      <c r="AB55" s="8">
        <f t="shared" si="36"/>
        <v>-0.5</v>
      </c>
    </row>
    <row r="56" spans="1:28" ht="15.75" customHeight="1">
      <c r="B56" s="2"/>
      <c r="C56" s="2" t="s">
        <v>8</v>
      </c>
      <c r="D56" s="2">
        <v>6</v>
      </c>
      <c r="E56" s="2">
        <v>7.5</v>
      </c>
      <c r="F56" s="2">
        <v>2</v>
      </c>
      <c r="G56" s="2">
        <v>2.5</v>
      </c>
      <c r="I56" s="2"/>
      <c r="J56" s="2" t="s">
        <v>66</v>
      </c>
      <c r="K56" s="2">
        <v>6</v>
      </c>
      <c r="L56" s="2">
        <v>7.5</v>
      </c>
      <c r="M56" s="2">
        <v>2</v>
      </c>
      <c r="N56" s="2">
        <v>2.5</v>
      </c>
      <c r="P56" s="2"/>
      <c r="Q56" s="2" t="s">
        <v>66</v>
      </c>
      <c r="R56" s="2">
        <v>6</v>
      </c>
      <c r="S56" s="2">
        <v>7.5</v>
      </c>
      <c r="T56" s="2">
        <v>2</v>
      </c>
      <c r="U56" s="2">
        <v>2.5</v>
      </c>
      <c r="W56" s="2"/>
      <c r="X56" s="2" t="s">
        <v>66</v>
      </c>
      <c r="Y56" s="8">
        <f t="shared" ref="Y56:AB56" si="37">R56-R59</f>
        <v>5</v>
      </c>
      <c r="Z56" s="8">
        <f t="shared" si="37"/>
        <v>7</v>
      </c>
      <c r="AA56" s="8">
        <f t="shared" si="37"/>
        <v>0</v>
      </c>
      <c r="AB56" s="8">
        <f t="shared" si="37"/>
        <v>2</v>
      </c>
    </row>
    <row r="57" spans="1:28" ht="15.75" customHeight="1">
      <c r="B57" s="2"/>
      <c r="C57" s="2" t="s">
        <v>9</v>
      </c>
      <c r="D57" s="2">
        <v>4</v>
      </c>
      <c r="E57" s="2">
        <v>2</v>
      </c>
      <c r="F57" s="2">
        <v>2.5</v>
      </c>
      <c r="G57" s="2">
        <v>1</v>
      </c>
      <c r="I57" s="2"/>
      <c r="J57" s="2" t="s">
        <v>65</v>
      </c>
      <c r="K57" s="2">
        <v>4</v>
      </c>
      <c r="L57" s="2">
        <v>2</v>
      </c>
      <c r="M57" s="2">
        <v>2.5</v>
      </c>
      <c r="N57" s="2">
        <v>1</v>
      </c>
      <c r="P57" s="2"/>
      <c r="Q57" s="2" t="s">
        <v>65</v>
      </c>
      <c r="R57" s="2">
        <v>4</v>
      </c>
      <c r="S57" s="2">
        <v>2</v>
      </c>
      <c r="T57" s="2">
        <v>2.5</v>
      </c>
      <c r="U57" s="2">
        <v>1</v>
      </c>
      <c r="W57" s="2"/>
      <c r="X57" s="2" t="s">
        <v>65</v>
      </c>
      <c r="Y57" s="8">
        <f t="shared" ref="Y57:AB57" si="38">R57-R59</f>
        <v>3</v>
      </c>
      <c r="Z57" s="8">
        <f t="shared" si="38"/>
        <v>1.5</v>
      </c>
      <c r="AA57" s="8">
        <f t="shared" si="38"/>
        <v>0.5</v>
      </c>
      <c r="AB57" s="8">
        <f t="shared" si="38"/>
        <v>0.5</v>
      </c>
    </row>
    <row r="58" spans="1:28" ht="15.75" customHeight="1">
      <c r="B58" s="2"/>
      <c r="C58" s="2" t="s">
        <v>10</v>
      </c>
      <c r="D58" s="2">
        <v>3</v>
      </c>
      <c r="E58" s="2">
        <v>0.5</v>
      </c>
      <c r="F58" s="2">
        <v>3</v>
      </c>
      <c r="G58" s="2">
        <v>1.5</v>
      </c>
      <c r="I58" s="2"/>
      <c r="J58" s="2" t="s">
        <v>67</v>
      </c>
      <c r="K58" s="2">
        <v>3</v>
      </c>
      <c r="L58" s="2">
        <v>0.5</v>
      </c>
      <c r="M58" s="2">
        <v>3</v>
      </c>
      <c r="N58" s="2">
        <v>1.5</v>
      </c>
      <c r="P58" s="2"/>
      <c r="Q58" s="2" t="s">
        <v>67</v>
      </c>
      <c r="R58" s="2">
        <v>3</v>
      </c>
      <c r="S58" s="2">
        <v>0.5</v>
      </c>
      <c r="T58" s="2">
        <v>3</v>
      </c>
      <c r="U58" s="2">
        <v>1.5</v>
      </c>
      <c r="W58" s="2"/>
      <c r="X58" s="2" t="s">
        <v>67</v>
      </c>
      <c r="Y58" s="8">
        <f t="shared" ref="Y58:AB58" si="39">R58-R59</f>
        <v>2</v>
      </c>
      <c r="Z58" s="8">
        <f t="shared" si="39"/>
        <v>0</v>
      </c>
      <c r="AA58" s="8">
        <f t="shared" si="39"/>
        <v>1</v>
      </c>
      <c r="AB58" s="8">
        <f t="shared" si="39"/>
        <v>1</v>
      </c>
    </row>
    <row r="59" spans="1:28" ht="15.75" customHeight="1">
      <c r="B59" s="2"/>
      <c r="C59" s="2" t="s">
        <v>11</v>
      </c>
      <c r="D59" s="2">
        <v>1</v>
      </c>
      <c r="E59" s="2">
        <v>0.5</v>
      </c>
      <c r="F59" s="2">
        <v>2</v>
      </c>
      <c r="G59" s="2">
        <v>0.5</v>
      </c>
      <c r="I59" s="2"/>
      <c r="J59" s="2" t="s">
        <v>68</v>
      </c>
      <c r="K59" s="2">
        <v>1</v>
      </c>
      <c r="L59" s="2">
        <v>0.5</v>
      </c>
      <c r="M59" s="2">
        <v>2</v>
      </c>
      <c r="N59" s="2">
        <v>0.5</v>
      </c>
      <c r="P59" s="2"/>
      <c r="Q59" s="2" t="s">
        <v>68</v>
      </c>
      <c r="R59" s="2">
        <v>1</v>
      </c>
      <c r="S59" s="2">
        <v>0.5</v>
      </c>
      <c r="T59" s="2">
        <v>2</v>
      </c>
      <c r="U59" s="2">
        <v>0.5</v>
      </c>
      <c r="W59" s="2"/>
      <c r="X59" s="2" t="s">
        <v>68</v>
      </c>
      <c r="Y59" s="8">
        <f t="shared" ref="Y59:AB59" si="40">R59</f>
        <v>1</v>
      </c>
      <c r="Z59" s="8">
        <f t="shared" si="40"/>
        <v>0.5</v>
      </c>
      <c r="AA59" s="8">
        <f t="shared" si="40"/>
        <v>2</v>
      </c>
      <c r="AB59" s="8">
        <f t="shared" si="40"/>
        <v>0.5</v>
      </c>
    </row>
    <row r="60" spans="1:28" ht="15.75" customHeight="1">
      <c r="B60" s="2"/>
      <c r="C60" s="2" t="s">
        <v>12</v>
      </c>
      <c r="D60" s="2">
        <v>23.5</v>
      </c>
      <c r="E60" s="2">
        <v>28.5</v>
      </c>
      <c r="F60" s="2">
        <v>5</v>
      </c>
      <c r="G60" s="2">
        <v>4</v>
      </c>
      <c r="I60" s="2"/>
      <c r="J60" s="2" t="s">
        <v>12</v>
      </c>
      <c r="K60" s="2">
        <v>23.5</v>
      </c>
      <c r="L60" s="2">
        <v>28.5</v>
      </c>
      <c r="M60" s="2">
        <v>5</v>
      </c>
      <c r="N60" s="2">
        <v>4</v>
      </c>
      <c r="P60" s="2"/>
      <c r="Q60" s="2" t="s">
        <v>12</v>
      </c>
      <c r="R60" s="2">
        <v>23.5</v>
      </c>
      <c r="S60" s="2">
        <v>28.5</v>
      </c>
      <c r="T60" s="2">
        <v>5</v>
      </c>
      <c r="U60" s="2">
        <v>4</v>
      </c>
      <c r="W60" s="2"/>
      <c r="X60" s="2" t="s">
        <v>12</v>
      </c>
      <c r="Y60" s="8">
        <f t="shared" ref="Y60:AB60" si="41">R60-R56-R57+R59</f>
        <v>14.5</v>
      </c>
      <c r="Z60" s="8">
        <f t="shared" si="41"/>
        <v>19.5</v>
      </c>
      <c r="AA60" s="8">
        <f t="shared" si="41"/>
        <v>2.5</v>
      </c>
      <c r="AB60" s="8">
        <f t="shared" si="41"/>
        <v>1</v>
      </c>
    </row>
    <row r="61" spans="1:28" ht="15.75" customHeight="1"/>
    <row r="62" spans="1:28" ht="15.75" customHeight="1">
      <c r="B62" s="12"/>
      <c r="C62" s="13"/>
      <c r="D62" s="13" t="s">
        <v>0</v>
      </c>
      <c r="E62" s="13"/>
      <c r="F62" s="13" t="s">
        <v>1</v>
      </c>
      <c r="G62" s="13"/>
      <c r="I62" s="12"/>
      <c r="J62" s="13"/>
      <c r="K62" s="13" t="s">
        <v>0</v>
      </c>
      <c r="L62" s="13"/>
      <c r="M62" s="13" t="s">
        <v>1</v>
      </c>
      <c r="N62" s="13"/>
      <c r="P62" s="12"/>
      <c r="Q62" s="13"/>
      <c r="R62" s="13" t="s">
        <v>0</v>
      </c>
      <c r="S62" s="13"/>
      <c r="T62" s="13" t="s">
        <v>1</v>
      </c>
      <c r="U62" s="13"/>
      <c r="W62" s="1"/>
      <c r="X62" s="1"/>
      <c r="Y62" s="1" t="s">
        <v>0</v>
      </c>
      <c r="Z62" s="1"/>
      <c r="AA62" s="1" t="s">
        <v>1</v>
      </c>
      <c r="AB62" s="1"/>
    </row>
    <row r="63" spans="1:28" ht="15.75" customHeight="1">
      <c r="B63" s="14" t="s">
        <v>16</v>
      </c>
      <c r="C63" s="15"/>
      <c r="D63" s="15" t="s">
        <v>3</v>
      </c>
      <c r="E63" s="15" t="s">
        <v>4</v>
      </c>
      <c r="F63" s="15" t="s">
        <v>3</v>
      </c>
      <c r="G63" s="15" t="s">
        <v>4</v>
      </c>
      <c r="I63" s="14" t="s">
        <v>16</v>
      </c>
      <c r="J63" s="15"/>
      <c r="K63" s="15" t="s">
        <v>3</v>
      </c>
      <c r="L63" s="15" t="s">
        <v>4</v>
      </c>
      <c r="M63" s="15" t="s">
        <v>3</v>
      </c>
      <c r="N63" s="15" t="s">
        <v>4</v>
      </c>
      <c r="P63" s="14" t="s">
        <v>16</v>
      </c>
      <c r="Q63" s="15"/>
      <c r="R63" s="15" t="s">
        <v>3</v>
      </c>
      <c r="S63" s="15" t="s">
        <v>4</v>
      </c>
      <c r="T63" s="15" t="s">
        <v>3</v>
      </c>
      <c r="U63" s="15" t="s">
        <v>4</v>
      </c>
      <c r="W63" s="1" t="s">
        <v>16</v>
      </c>
      <c r="X63" s="1"/>
      <c r="Y63" s="1" t="s">
        <v>3</v>
      </c>
      <c r="Z63" s="1" t="s">
        <v>4</v>
      </c>
      <c r="AA63" s="1" t="s">
        <v>3</v>
      </c>
      <c r="AB63" s="1" t="s">
        <v>4</v>
      </c>
    </row>
    <row r="64" spans="1:28" ht="15.75" customHeight="1">
      <c r="A64" s="6" t="s">
        <v>74</v>
      </c>
      <c r="B64" s="16" t="s">
        <v>55</v>
      </c>
      <c r="C64" s="17" t="s">
        <v>6</v>
      </c>
      <c r="D64" s="4">
        <v>22</v>
      </c>
      <c r="E64" s="4">
        <v>10</v>
      </c>
      <c r="F64" s="4">
        <v>8</v>
      </c>
      <c r="G64" s="4">
        <v>7</v>
      </c>
      <c r="I64" s="16" t="s">
        <v>55</v>
      </c>
      <c r="J64" s="2" t="s">
        <v>64</v>
      </c>
      <c r="K64" s="4">
        <v>22</v>
      </c>
      <c r="L64" s="4">
        <v>10</v>
      </c>
      <c r="M64" s="4">
        <v>8</v>
      </c>
      <c r="N64" s="4">
        <v>7</v>
      </c>
      <c r="P64" s="16" t="s">
        <v>55</v>
      </c>
      <c r="Q64" s="2" t="s">
        <v>64</v>
      </c>
      <c r="R64" s="4">
        <v>22</v>
      </c>
      <c r="S64" s="4">
        <v>10</v>
      </c>
      <c r="T64" s="4">
        <v>8</v>
      </c>
      <c r="U64" s="4">
        <v>7</v>
      </c>
      <c r="W64" s="10" t="s">
        <v>55</v>
      </c>
      <c r="X64" s="2" t="s">
        <v>64</v>
      </c>
      <c r="Y64" s="8">
        <f t="shared" ref="Y64:AB64" si="42">R64-R66-R68+R69</f>
        <v>15</v>
      </c>
      <c r="Z64" s="8">
        <f t="shared" si="42"/>
        <v>9</v>
      </c>
      <c r="AA64" s="8">
        <f t="shared" si="42"/>
        <v>7</v>
      </c>
      <c r="AB64" s="8">
        <f t="shared" si="42"/>
        <v>5</v>
      </c>
    </row>
    <row r="65" spans="1:28" ht="15.75" customHeight="1">
      <c r="B65" s="16"/>
      <c r="C65" s="17" t="s">
        <v>7</v>
      </c>
      <c r="D65" s="4">
        <v>7</v>
      </c>
      <c r="E65" s="4">
        <v>2</v>
      </c>
      <c r="F65" s="4">
        <v>2</v>
      </c>
      <c r="G65" s="4">
        <v>3</v>
      </c>
      <c r="I65" s="16"/>
      <c r="J65" s="2" t="s">
        <v>63</v>
      </c>
      <c r="K65" s="4">
        <v>7</v>
      </c>
      <c r="L65" s="4">
        <v>2</v>
      </c>
      <c r="M65" s="4">
        <v>2</v>
      </c>
      <c r="N65" s="4">
        <v>3</v>
      </c>
      <c r="P65" s="16"/>
      <c r="Q65" s="2" t="s">
        <v>63</v>
      </c>
      <c r="R65" s="4">
        <v>7</v>
      </c>
      <c r="S65" s="4">
        <v>2</v>
      </c>
      <c r="T65" s="4">
        <v>2</v>
      </c>
      <c r="U65" s="4">
        <v>3</v>
      </c>
      <c r="W65" s="2"/>
      <c r="X65" s="2" t="s">
        <v>63</v>
      </c>
      <c r="Y65" s="8">
        <f t="shared" ref="Y65:AB65" si="43">R65-R68-R67+R69</f>
        <v>4</v>
      </c>
      <c r="Z65" s="8">
        <f t="shared" si="43"/>
        <v>1</v>
      </c>
      <c r="AA65" s="8">
        <f t="shared" si="43"/>
        <v>1</v>
      </c>
      <c r="AB65" s="8">
        <f t="shared" si="43"/>
        <v>1</v>
      </c>
    </row>
    <row r="66" spans="1:28" ht="15.75" customHeight="1">
      <c r="B66" s="16"/>
      <c r="C66" s="17" t="s">
        <v>8</v>
      </c>
      <c r="D66" s="4">
        <v>6</v>
      </c>
      <c r="E66" s="4">
        <v>1</v>
      </c>
      <c r="F66" s="4">
        <v>1</v>
      </c>
      <c r="G66" s="4">
        <v>0</v>
      </c>
      <c r="I66" s="16"/>
      <c r="J66" s="2" t="s">
        <v>66</v>
      </c>
      <c r="K66" s="4">
        <v>6</v>
      </c>
      <c r="L66" s="4">
        <v>1</v>
      </c>
      <c r="M66" s="4">
        <v>1</v>
      </c>
      <c r="N66" s="4">
        <v>0</v>
      </c>
      <c r="P66" s="16"/>
      <c r="Q66" s="2" t="s">
        <v>66</v>
      </c>
      <c r="R66" s="4">
        <v>6</v>
      </c>
      <c r="S66" s="4">
        <v>1</v>
      </c>
      <c r="T66" s="4">
        <v>1</v>
      </c>
      <c r="U66" s="4">
        <v>0</v>
      </c>
      <c r="W66" s="2"/>
      <c r="X66" s="2" t="s">
        <v>66</v>
      </c>
      <c r="Y66" s="8">
        <f t="shared" ref="Y66:AB66" si="44">R66-R69</f>
        <v>5</v>
      </c>
      <c r="Z66" s="8">
        <f t="shared" si="44"/>
        <v>0</v>
      </c>
      <c r="AA66" s="8">
        <f t="shared" si="44"/>
        <v>0</v>
      </c>
      <c r="AB66" s="8">
        <f t="shared" si="44"/>
        <v>0</v>
      </c>
    </row>
    <row r="67" spans="1:28" ht="15.75" customHeight="1">
      <c r="B67" s="16"/>
      <c r="C67" s="17" t="s">
        <v>9</v>
      </c>
      <c r="D67" s="4">
        <v>2</v>
      </c>
      <c r="E67" s="4">
        <v>1</v>
      </c>
      <c r="F67" s="4">
        <v>1</v>
      </c>
      <c r="G67" s="4">
        <v>0</v>
      </c>
      <c r="I67" s="16"/>
      <c r="J67" s="2" t="s">
        <v>65</v>
      </c>
      <c r="K67" s="4">
        <v>2</v>
      </c>
      <c r="L67" s="4">
        <v>1</v>
      </c>
      <c r="M67" s="4">
        <v>1</v>
      </c>
      <c r="N67" s="4">
        <v>0</v>
      </c>
      <c r="P67" s="16"/>
      <c r="Q67" s="2" t="s">
        <v>65</v>
      </c>
      <c r="R67" s="4">
        <v>2</v>
      </c>
      <c r="S67" s="4">
        <v>1</v>
      </c>
      <c r="T67" s="4">
        <v>1</v>
      </c>
      <c r="U67" s="4">
        <v>0</v>
      </c>
      <c r="W67" s="2"/>
      <c r="X67" s="2" t="s">
        <v>65</v>
      </c>
      <c r="Y67" s="8">
        <f t="shared" ref="Y67:AB67" si="45">R67-R69</f>
        <v>1</v>
      </c>
      <c r="Z67" s="8">
        <f t="shared" si="45"/>
        <v>0</v>
      </c>
      <c r="AA67" s="8">
        <f t="shared" si="45"/>
        <v>0</v>
      </c>
      <c r="AB67" s="8">
        <f t="shared" si="45"/>
        <v>0</v>
      </c>
    </row>
    <row r="68" spans="1:28" ht="15.75" customHeight="1">
      <c r="B68" s="16"/>
      <c r="C68" s="17" t="s">
        <v>10</v>
      </c>
      <c r="D68" s="4">
        <v>2</v>
      </c>
      <c r="E68" s="4">
        <v>1</v>
      </c>
      <c r="F68" s="4">
        <v>1</v>
      </c>
      <c r="G68" s="4">
        <v>2</v>
      </c>
      <c r="I68" s="16"/>
      <c r="J68" s="2" t="s">
        <v>67</v>
      </c>
      <c r="K68" s="4">
        <v>2</v>
      </c>
      <c r="L68" s="4">
        <v>1</v>
      </c>
      <c r="M68" s="4">
        <v>1</v>
      </c>
      <c r="N68" s="4">
        <v>2</v>
      </c>
      <c r="P68" s="16"/>
      <c r="Q68" s="2" t="s">
        <v>67</v>
      </c>
      <c r="R68" s="4">
        <v>2</v>
      </c>
      <c r="S68" s="4">
        <v>1</v>
      </c>
      <c r="T68" s="4">
        <v>1</v>
      </c>
      <c r="U68" s="4">
        <v>2</v>
      </c>
      <c r="W68" s="2"/>
      <c r="X68" s="2" t="s">
        <v>67</v>
      </c>
      <c r="Y68" s="8">
        <f t="shared" ref="Y68:AB68" si="46">R68-R69</f>
        <v>1</v>
      </c>
      <c r="Z68" s="8">
        <f t="shared" si="46"/>
        <v>0</v>
      </c>
      <c r="AA68" s="8">
        <f t="shared" si="46"/>
        <v>0</v>
      </c>
      <c r="AB68" s="8">
        <f t="shared" si="46"/>
        <v>2</v>
      </c>
    </row>
    <row r="69" spans="1:28" ht="15.75" customHeight="1">
      <c r="B69" s="16"/>
      <c r="C69" s="17" t="s">
        <v>11</v>
      </c>
      <c r="D69" s="4">
        <v>1</v>
      </c>
      <c r="E69" s="4">
        <v>1</v>
      </c>
      <c r="F69" s="4">
        <v>1</v>
      </c>
      <c r="G69" s="4">
        <v>0</v>
      </c>
      <c r="I69" s="16"/>
      <c r="J69" s="2" t="s">
        <v>68</v>
      </c>
      <c r="K69" s="4">
        <v>1</v>
      </c>
      <c r="L69" s="4">
        <v>1</v>
      </c>
      <c r="M69" s="4">
        <v>1</v>
      </c>
      <c r="N69" s="4">
        <v>0</v>
      </c>
      <c r="P69" s="16"/>
      <c r="Q69" s="2" t="s">
        <v>68</v>
      </c>
      <c r="R69" s="4">
        <v>1</v>
      </c>
      <c r="S69" s="4">
        <v>1</v>
      </c>
      <c r="T69" s="4">
        <v>1</v>
      </c>
      <c r="U69" s="4">
        <v>0</v>
      </c>
      <c r="W69" s="2"/>
      <c r="X69" s="2" t="s">
        <v>68</v>
      </c>
      <c r="Y69" s="8">
        <f t="shared" ref="Y69:AB69" si="47">R69</f>
        <v>1</v>
      </c>
      <c r="Z69" s="8">
        <f t="shared" si="47"/>
        <v>1</v>
      </c>
      <c r="AA69" s="8">
        <f t="shared" si="47"/>
        <v>1</v>
      </c>
      <c r="AB69" s="8">
        <f t="shared" si="47"/>
        <v>0</v>
      </c>
    </row>
    <row r="70" spans="1:28" ht="15.75" customHeight="1">
      <c r="B70" s="16"/>
      <c r="C70" s="17" t="s">
        <v>12</v>
      </c>
      <c r="D70" s="4">
        <v>20</v>
      </c>
      <c r="E70" s="4">
        <v>16</v>
      </c>
      <c r="F70" s="4">
        <v>4</v>
      </c>
      <c r="G70" s="4">
        <v>1</v>
      </c>
      <c r="I70" s="16"/>
      <c r="J70" s="2" t="s">
        <v>12</v>
      </c>
      <c r="K70" s="4">
        <v>20</v>
      </c>
      <c r="L70" s="4">
        <v>16</v>
      </c>
      <c r="M70" s="4">
        <v>4</v>
      </c>
      <c r="N70" s="4">
        <v>1</v>
      </c>
      <c r="P70" s="16"/>
      <c r="Q70" s="2" t="s">
        <v>12</v>
      </c>
      <c r="R70" s="4">
        <v>20</v>
      </c>
      <c r="S70" s="4">
        <v>16</v>
      </c>
      <c r="T70" s="4">
        <v>4</v>
      </c>
      <c r="U70" s="4">
        <v>1</v>
      </c>
      <c r="W70" s="2"/>
      <c r="X70" s="2" t="s">
        <v>12</v>
      </c>
      <c r="Y70" s="8">
        <f t="shared" ref="Y70:AB70" si="48">R70-R66-R67+R69</f>
        <v>13</v>
      </c>
      <c r="Z70" s="8">
        <f t="shared" si="48"/>
        <v>15</v>
      </c>
      <c r="AA70" s="8">
        <f t="shared" si="48"/>
        <v>3</v>
      </c>
      <c r="AB70" s="8">
        <f t="shared" si="48"/>
        <v>1</v>
      </c>
    </row>
    <row r="71" spans="1:28" ht="15.75" customHeight="1">
      <c r="B71" s="18"/>
      <c r="C71" s="18"/>
      <c r="D71" s="18"/>
      <c r="E71" s="18"/>
      <c r="F71" s="18"/>
      <c r="G71" s="18"/>
      <c r="I71" s="18"/>
      <c r="J71" s="18"/>
      <c r="K71" s="18"/>
      <c r="L71" s="18"/>
      <c r="M71" s="18"/>
      <c r="N71" s="18"/>
      <c r="P71" s="18"/>
      <c r="Q71" s="18"/>
      <c r="R71" s="18"/>
      <c r="S71" s="18"/>
      <c r="T71" s="18"/>
      <c r="U71" s="18"/>
    </row>
    <row r="72" spans="1:28" ht="15.75" customHeight="1">
      <c r="B72" s="19"/>
      <c r="C72" s="15"/>
      <c r="D72" s="15" t="s">
        <v>0</v>
      </c>
      <c r="E72" s="15"/>
      <c r="F72" s="15" t="s">
        <v>1</v>
      </c>
      <c r="G72" s="15"/>
      <c r="I72" s="19"/>
      <c r="J72" s="15"/>
      <c r="K72" s="15" t="s">
        <v>0</v>
      </c>
      <c r="L72" s="15"/>
      <c r="M72" s="15" t="s">
        <v>1</v>
      </c>
      <c r="N72" s="15"/>
      <c r="P72" s="19"/>
      <c r="Q72" s="15"/>
      <c r="R72" s="15" t="s">
        <v>0</v>
      </c>
      <c r="S72" s="15"/>
      <c r="T72" s="15" t="s">
        <v>1</v>
      </c>
      <c r="U72" s="15"/>
      <c r="W72" s="1"/>
      <c r="X72" s="1"/>
      <c r="Y72" s="1" t="s">
        <v>0</v>
      </c>
      <c r="Z72" s="1"/>
      <c r="AA72" s="1" t="s">
        <v>1</v>
      </c>
      <c r="AB72" s="1"/>
    </row>
    <row r="73" spans="1:28" ht="15.75" customHeight="1">
      <c r="A73" s="6" t="s">
        <v>74</v>
      </c>
      <c r="B73" s="14" t="s">
        <v>16</v>
      </c>
      <c r="C73" s="15"/>
      <c r="D73" s="15" t="s">
        <v>3</v>
      </c>
      <c r="E73" s="15" t="s">
        <v>4</v>
      </c>
      <c r="F73" s="15" t="s">
        <v>3</v>
      </c>
      <c r="G73" s="15" t="s">
        <v>4</v>
      </c>
      <c r="I73" s="14" t="s">
        <v>16</v>
      </c>
      <c r="J73" s="15"/>
      <c r="K73" s="15" t="s">
        <v>3</v>
      </c>
      <c r="L73" s="15" t="s">
        <v>4</v>
      </c>
      <c r="M73" s="15" t="s">
        <v>3</v>
      </c>
      <c r="N73" s="15" t="s">
        <v>4</v>
      </c>
      <c r="P73" s="14" t="s">
        <v>16</v>
      </c>
      <c r="Q73" s="15"/>
      <c r="R73" s="15" t="s">
        <v>3</v>
      </c>
      <c r="S73" s="15" t="s">
        <v>4</v>
      </c>
      <c r="T73" s="15" t="s">
        <v>3</v>
      </c>
      <c r="U73" s="15" t="s">
        <v>4</v>
      </c>
      <c r="W73" s="1" t="s">
        <v>16</v>
      </c>
      <c r="X73" s="1"/>
      <c r="Y73" s="1" t="s">
        <v>3</v>
      </c>
      <c r="Z73" s="1" t="s">
        <v>4</v>
      </c>
      <c r="AA73" s="1" t="s">
        <v>3</v>
      </c>
      <c r="AB73" s="1" t="s">
        <v>4</v>
      </c>
    </row>
    <row r="74" spans="1:28" ht="15.75" customHeight="1">
      <c r="B74" s="16" t="s">
        <v>57</v>
      </c>
      <c r="C74" s="17" t="s">
        <v>6</v>
      </c>
      <c r="D74" s="4">
        <v>31</v>
      </c>
      <c r="E74" s="4">
        <v>8</v>
      </c>
      <c r="F74" s="4">
        <v>9</v>
      </c>
      <c r="G74" s="4">
        <v>4</v>
      </c>
      <c r="I74" s="16" t="s">
        <v>57</v>
      </c>
      <c r="J74" s="2" t="s">
        <v>64</v>
      </c>
      <c r="K74" s="4">
        <v>31</v>
      </c>
      <c r="L74" s="4">
        <v>8</v>
      </c>
      <c r="M74" s="4">
        <v>9</v>
      </c>
      <c r="N74" s="4">
        <v>4</v>
      </c>
      <c r="P74" s="16" t="s">
        <v>57</v>
      </c>
      <c r="Q74" s="2" t="s">
        <v>64</v>
      </c>
      <c r="R74" s="4">
        <v>31</v>
      </c>
      <c r="S74" s="4">
        <v>8</v>
      </c>
      <c r="T74" s="4">
        <v>9</v>
      </c>
      <c r="U74" s="4">
        <v>4</v>
      </c>
      <c r="W74" s="10" t="s">
        <v>57</v>
      </c>
      <c r="X74" s="2" t="s">
        <v>64</v>
      </c>
      <c r="Y74" s="8">
        <f t="shared" ref="Y74:AB74" si="49">R74-R76-R78+R79</f>
        <v>21</v>
      </c>
      <c r="Z74" s="8">
        <f t="shared" si="49"/>
        <v>6</v>
      </c>
      <c r="AA74" s="8">
        <f t="shared" si="49"/>
        <v>6</v>
      </c>
      <c r="AB74" s="8">
        <f t="shared" si="49"/>
        <v>2</v>
      </c>
    </row>
    <row r="75" spans="1:28" ht="15.75" customHeight="1">
      <c r="B75" s="16"/>
      <c r="C75" s="17" t="s">
        <v>7</v>
      </c>
      <c r="D75" s="4">
        <v>24</v>
      </c>
      <c r="E75" s="4">
        <v>3</v>
      </c>
      <c r="F75" s="4">
        <v>5</v>
      </c>
      <c r="G75" s="4">
        <v>3</v>
      </c>
      <c r="I75" s="16"/>
      <c r="J75" s="2" t="s">
        <v>63</v>
      </c>
      <c r="K75" s="4">
        <v>24</v>
      </c>
      <c r="L75" s="4">
        <v>3</v>
      </c>
      <c r="M75" s="4">
        <v>5</v>
      </c>
      <c r="N75" s="4">
        <v>3</v>
      </c>
      <c r="P75" s="16"/>
      <c r="Q75" s="2" t="s">
        <v>63</v>
      </c>
      <c r="R75" s="4">
        <v>24</v>
      </c>
      <c r="S75" s="4">
        <v>3</v>
      </c>
      <c r="T75" s="4">
        <v>5</v>
      </c>
      <c r="U75" s="4">
        <v>3</v>
      </c>
      <c r="W75" s="2"/>
      <c r="X75" s="2" t="s">
        <v>63</v>
      </c>
      <c r="Y75" s="8">
        <f t="shared" ref="Y75:AB75" si="50">R75-R78-R77+R79</f>
        <v>16</v>
      </c>
      <c r="Z75" s="8">
        <f t="shared" si="50"/>
        <v>2</v>
      </c>
      <c r="AA75" s="8">
        <f t="shared" si="50"/>
        <v>2</v>
      </c>
      <c r="AB75" s="8">
        <f t="shared" si="50"/>
        <v>1</v>
      </c>
    </row>
    <row r="76" spans="1:28" ht="15.75" customHeight="1">
      <c r="B76" s="16"/>
      <c r="C76" s="17" t="s">
        <v>8</v>
      </c>
      <c r="D76" s="4">
        <v>6</v>
      </c>
      <c r="E76" s="4">
        <v>1</v>
      </c>
      <c r="F76" s="4">
        <v>1</v>
      </c>
      <c r="G76" s="4">
        <v>0</v>
      </c>
      <c r="I76" s="16"/>
      <c r="J76" s="2" t="s">
        <v>66</v>
      </c>
      <c r="K76" s="4">
        <v>6</v>
      </c>
      <c r="L76" s="4">
        <v>1</v>
      </c>
      <c r="M76" s="4">
        <v>1</v>
      </c>
      <c r="N76" s="4">
        <v>0</v>
      </c>
      <c r="P76" s="16"/>
      <c r="Q76" s="2" t="s">
        <v>66</v>
      </c>
      <c r="R76" s="4">
        <v>6</v>
      </c>
      <c r="S76" s="4">
        <v>1</v>
      </c>
      <c r="T76" s="4">
        <v>1</v>
      </c>
      <c r="U76" s="4">
        <v>0</v>
      </c>
      <c r="W76" s="2"/>
      <c r="X76" s="2" t="s">
        <v>66</v>
      </c>
      <c r="Y76" s="8">
        <f t="shared" ref="Y76:AB76" si="51">R76-R79</f>
        <v>3</v>
      </c>
      <c r="Z76" s="8">
        <f t="shared" si="51"/>
        <v>1</v>
      </c>
      <c r="AA76" s="8">
        <f t="shared" si="51"/>
        <v>0</v>
      </c>
      <c r="AB76" s="8">
        <f t="shared" si="51"/>
        <v>0</v>
      </c>
    </row>
    <row r="77" spans="1:28" ht="15.75" customHeight="1">
      <c r="B77" s="16"/>
      <c r="C77" s="17" t="s">
        <v>9</v>
      </c>
      <c r="D77" s="4">
        <v>4</v>
      </c>
      <c r="E77" s="4">
        <v>0</v>
      </c>
      <c r="F77" s="4">
        <v>1</v>
      </c>
      <c r="G77" s="4">
        <v>0</v>
      </c>
      <c r="I77" s="16"/>
      <c r="J77" s="2" t="s">
        <v>65</v>
      </c>
      <c r="K77" s="4">
        <v>4</v>
      </c>
      <c r="L77" s="4">
        <v>0</v>
      </c>
      <c r="M77" s="4">
        <v>1</v>
      </c>
      <c r="N77" s="4">
        <v>0</v>
      </c>
      <c r="P77" s="16"/>
      <c r="Q77" s="2" t="s">
        <v>65</v>
      </c>
      <c r="R77" s="4">
        <v>4</v>
      </c>
      <c r="S77" s="4">
        <v>0</v>
      </c>
      <c r="T77" s="4">
        <v>1</v>
      </c>
      <c r="U77" s="4">
        <v>0</v>
      </c>
      <c r="W77" s="2"/>
      <c r="X77" s="2" t="s">
        <v>65</v>
      </c>
      <c r="Y77" s="8">
        <f t="shared" ref="Y77:AB77" si="52">R77-R79</f>
        <v>1</v>
      </c>
      <c r="Z77" s="8">
        <f t="shared" si="52"/>
        <v>0</v>
      </c>
      <c r="AA77" s="8">
        <f t="shared" si="52"/>
        <v>0</v>
      </c>
      <c r="AB77" s="8">
        <f t="shared" si="52"/>
        <v>0</v>
      </c>
    </row>
    <row r="78" spans="1:28" ht="15.75" customHeight="1">
      <c r="B78" s="16"/>
      <c r="C78" s="17" t="s">
        <v>10</v>
      </c>
      <c r="D78" s="4">
        <v>7</v>
      </c>
      <c r="E78" s="4">
        <v>1</v>
      </c>
      <c r="F78" s="4">
        <v>3</v>
      </c>
      <c r="G78" s="4">
        <v>2</v>
      </c>
      <c r="I78" s="16"/>
      <c r="J78" s="2" t="s">
        <v>67</v>
      </c>
      <c r="K78" s="4">
        <v>7</v>
      </c>
      <c r="L78" s="4">
        <v>1</v>
      </c>
      <c r="M78" s="4">
        <v>3</v>
      </c>
      <c r="N78" s="4">
        <v>2</v>
      </c>
      <c r="P78" s="16"/>
      <c r="Q78" s="2" t="s">
        <v>67</v>
      </c>
      <c r="R78" s="4">
        <v>7</v>
      </c>
      <c r="S78" s="4">
        <v>1</v>
      </c>
      <c r="T78" s="4">
        <v>3</v>
      </c>
      <c r="U78" s="4">
        <v>2</v>
      </c>
      <c r="W78" s="2"/>
      <c r="X78" s="2" t="s">
        <v>67</v>
      </c>
      <c r="Y78" s="8">
        <f t="shared" ref="Y78:AB78" si="53">R78-R79</f>
        <v>4</v>
      </c>
      <c r="Z78" s="8">
        <f t="shared" si="53"/>
        <v>1</v>
      </c>
      <c r="AA78" s="8">
        <f t="shared" si="53"/>
        <v>2</v>
      </c>
      <c r="AB78" s="8">
        <f t="shared" si="53"/>
        <v>2</v>
      </c>
    </row>
    <row r="79" spans="1:28" ht="15.75" customHeight="1">
      <c r="B79" s="16"/>
      <c r="C79" s="17" t="s">
        <v>11</v>
      </c>
      <c r="D79" s="4">
        <v>3</v>
      </c>
      <c r="E79" s="4">
        <v>0</v>
      </c>
      <c r="F79" s="4">
        <v>1</v>
      </c>
      <c r="G79" s="4">
        <v>0</v>
      </c>
      <c r="I79" s="16"/>
      <c r="J79" s="2" t="s">
        <v>68</v>
      </c>
      <c r="K79" s="4">
        <v>3</v>
      </c>
      <c r="L79" s="4">
        <v>0</v>
      </c>
      <c r="M79" s="4">
        <v>1</v>
      </c>
      <c r="N79" s="4">
        <v>0</v>
      </c>
      <c r="P79" s="16"/>
      <c r="Q79" s="2" t="s">
        <v>68</v>
      </c>
      <c r="R79" s="4">
        <v>3</v>
      </c>
      <c r="S79" s="4">
        <v>0</v>
      </c>
      <c r="T79" s="4">
        <v>1</v>
      </c>
      <c r="U79" s="4">
        <v>0</v>
      </c>
      <c r="W79" s="2"/>
      <c r="X79" s="2" t="s">
        <v>68</v>
      </c>
      <c r="Y79" s="8">
        <f t="shared" ref="Y79:AB79" si="54">R79</f>
        <v>3</v>
      </c>
      <c r="Z79" s="8">
        <f t="shared" si="54"/>
        <v>0</v>
      </c>
      <c r="AA79" s="8">
        <f t="shared" si="54"/>
        <v>1</v>
      </c>
      <c r="AB79" s="8">
        <f t="shared" si="54"/>
        <v>0</v>
      </c>
    </row>
    <row r="80" spans="1:28" ht="15.75" customHeight="1">
      <c r="B80" s="16"/>
      <c r="C80" s="17" t="s">
        <v>12</v>
      </c>
      <c r="D80" s="4">
        <v>18</v>
      </c>
      <c r="E80" s="4">
        <v>8</v>
      </c>
      <c r="F80" s="4">
        <v>1</v>
      </c>
      <c r="G80" s="4">
        <v>3</v>
      </c>
      <c r="I80" s="16"/>
      <c r="J80" s="2" t="s">
        <v>12</v>
      </c>
      <c r="K80" s="4">
        <v>18</v>
      </c>
      <c r="L80" s="4">
        <v>8</v>
      </c>
      <c r="M80" s="4">
        <v>1</v>
      </c>
      <c r="N80" s="4">
        <v>3</v>
      </c>
      <c r="P80" s="16"/>
      <c r="Q80" s="2" t="s">
        <v>12</v>
      </c>
      <c r="R80" s="4">
        <v>18</v>
      </c>
      <c r="S80" s="4">
        <v>8</v>
      </c>
      <c r="T80" s="4">
        <v>1</v>
      </c>
      <c r="U80" s="4">
        <v>3</v>
      </c>
      <c r="W80" s="2"/>
      <c r="X80" s="2" t="s">
        <v>12</v>
      </c>
      <c r="Y80" s="8">
        <f t="shared" ref="Y80:AB80" si="55">R80-R76-R77+R79</f>
        <v>11</v>
      </c>
      <c r="Z80" s="8">
        <f t="shared" si="55"/>
        <v>7</v>
      </c>
      <c r="AA80" s="8">
        <f t="shared" si="55"/>
        <v>0</v>
      </c>
      <c r="AB80" s="8">
        <f t="shared" si="55"/>
        <v>3</v>
      </c>
    </row>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sheetViews>
  <sheetFormatPr baseColWidth="10" defaultColWidth="14.42578125" defaultRowHeight="15" customHeight="1"/>
  <cols>
    <col min="1" max="1" width="20.7109375" customWidth="1"/>
    <col min="2" max="9" width="9.140625" customWidth="1"/>
    <col min="10" max="10" width="12.42578125" customWidth="1"/>
    <col min="11" max="28" width="9.140625" customWidth="1"/>
  </cols>
  <sheetData>
    <row r="1" spans="1:28">
      <c r="B1" s="5" t="s">
        <v>58</v>
      </c>
      <c r="C1" s="5"/>
      <c r="D1" s="5"/>
      <c r="E1" s="5"/>
      <c r="F1" s="5"/>
      <c r="G1" s="5"/>
      <c r="I1" s="5" t="s">
        <v>59</v>
      </c>
      <c r="J1" s="5"/>
      <c r="K1" s="5"/>
      <c r="L1" s="5"/>
      <c r="M1" s="5"/>
      <c r="N1" s="5"/>
      <c r="P1" s="5" t="s">
        <v>60</v>
      </c>
      <c r="Q1" s="5"/>
      <c r="R1" s="5"/>
      <c r="S1" s="5"/>
      <c r="T1" s="5"/>
      <c r="U1" s="5"/>
      <c r="W1" s="5" t="s">
        <v>61</v>
      </c>
      <c r="X1" s="5"/>
      <c r="Y1" s="5"/>
      <c r="Z1" s="5"/>
      <c r="AA1" s="5"/>
      <c r="AB1" s="5"/>
    </row>
    <row r="2" spans="1:28">
      <c r="B2" s="1"/>
      <c r="C2" s="1"/>
      <c r="D2" s="1" t="s">
        <v>0</v>
      </c>
      <c r="E2" s="1"/>
      <c r="F2" s="1" t="s">
        <v>1</v>
      </c>
      <c r="G2" s="1"/>
      <c r="I2" s="1"/>
      <c r="J2" s="1"/>
      <c r="K2" s="1" t="s">
        <v>0</v>
      </c>
      <c r="L2" s="1"/>
      <c r="M2" s="1" t="s">
        <v>1</v>
      </c>
      <c r="N2" s="1"/>
      <c r="P2" s="1"/>
      <c r="Q2" s="1"/>
      <c r="R2" s="1" t="s">
        <v>0</v>
      </c>
      <c r="S2" s="1"/>
      <c r="T2" s="1" t="s">
        <v>1</v>
      </c>
      <c r="U2" s="1"/>
      <c r="W2" s="1"/>
      <c r="X2" s="1"/>
      <c r="Y2" s="1" t="s">
        <v>0</v>
      </c>
      <c r="Z2" s="1"/>
      <c r="AA2" s="1" t="s">
        <v>1</v>
      </c>
      <c r="AB2" s="1"/>
    </row>
    <row r="3" spans="1:28">
      <c r="B3" s="1" t="s">
        <v>18</v>
      </c>
      <c r="C3" s="1"/>
      <c r="D3" s="1" t="s">
        <v>3</v>
      </c>
      <c r="E3" s="1" t="s">
        <v>4</v>
      </c>
      <c r="F3" s="1" t="s">
        <v>3</v>
      </c>
      <c r="G3" s="1" t="s">
        <v>4</v>
      </c>
      <c r="I3" s="1" t="s">
        <v>18</v>
      </c>
      <c r="J3" s="1"/>
      <c r="K3" s="1" t="s">
        <v>3</v>
      </c>
      <c r="L3" s="1" t="s">
        <v>4</v>
      </c>
      <c r="M3" s="1" t="s">
        <v>3</v>
      </c>
      <c r="N3" s="1" t="s">
        <v>4</v>
      </c>
      <c r="P3" s="1" t="s">
        <v>18</v>
      </c>
      <c r="Q3" s="1"/>
      <c r="R3" s="1" t="s">
        <v>3</v>
      </c>
      <c r="S3" s="1" t="s">
        <v>4</v>
      </c>
      <c r="T3" s="1" t="s">
        <v>3</v>
      </c>
      <c r="U3" s="1" t="s">
        <v>4</v>
      </c>
      <c r="W3" s="1" t="s">
        <v>18</v>
      </c>
      <c r="X3" s="1"/>
      <c r="Y3" s="1" t="s">
        <v>3</v>
      </c>
      <c r="Z3" s="1" t="s">
        <v>4</v>
      </c>
      <c r="AA3" s="1" t="s">
        <v>3</v>
      </c>
      <c r="AB3" s="1" t="s">
        <v>4</v>
      </c>
    </row>
    <row r="4" spans="1:28">
      <c r="A4" s="6" t="s">
        <v>74</v>
      </c>
      <c r="B4" s="9" t="s">
        <v>19</v>
      </c>
      <c r="C4" s="2" t="s">
        <v>6</v>
      </c>
      <c r="D4" s="2">
        <v>21.5</v>
      </c>
      <c r="E4" s="2">
        <v>13.5</v>
      </c>
      <c r="F4" s="2">
        <v>4</v>
      </c>
      <c r="G4" s="2">
        <v>4</v>
      </c>
      <c r="I4" s="9" t="s">
        <v>19</v>
      </c>
      <c r="J4" s="2" t="s">
        <v>64</v>
      </c>
      <c r="K4" s="2">
        <v>21.5</v>
      </c>
      <c r="L4" s="2">
        <v>13.5</v>
      </c>
      <c r="M4" s="2">
        <v>4</v>
      </c>
      <c r="N4" s="2">
        <v>4</v>
      </c>
      <c r="P4" s="9" t="s">
        <v>19</v>
      </c>
      <c r="Q4" s="2" t="s">
        <v>64</v>
      </c>
      <c r="R4" s="2">
        <v>21.5</v>
      </c>
      <c r="S4" s="2">
        <v>13.5</v>
      </c>
      <c r="T4" s="2">
        <v>4</v>
      </c>
      <c r="U4" s="2">
        <v>4</v>
      </c>
      <c r="W4" s="9" t="s">
        <v>19</v>
      </c>
      <c r="X4" s="2" t="s">
        <v>64</v>
      </c>
      <c r="Y4" s="8">
        <f t="shared" ref="Y4:AB4" si="0">R4-R6-R8+R9</f>
        <v>11</v>
      </c>
      <c r="Z4" s="8">
        <f t="shared" si="0"/>
        <v>7.5</v>
      </c>
      <c r="AA4" s="8">
        <f t="shared" si="0"/>
        <v>3</v>
      </c>
      <c r="AB4" s="8">
        <f t="shared" si="0"/>
        <v>3</v>
      </c>
    </row>
    <row r="5" spans="1:28">
      <c r="B5" s="2"/>
      <c r="C5" s="2" t="s">
        <v>7</v>
      </c>
      <c r="D5" s="2">
        <v>22.5</v>
      </c>
      <c r="E5" s="2">
        <v>8</v>
      </c>
      <c r="F5" s="2">
        <v>1.5</v>
      </c>
      <c r="G5" s="2">
        <v>1</v>
      </c>
      <c r="I5" s="2"/>
      <c r="J5" s="2" t="s">
        <v>70</v>
      </c>
      <c r="K5" s="2">
        <v>22.5</v>
      </c>
      <c r="L5" s="2">
        <v>8</v>
      </c>
      <c r="M5" s="2">
        <v>1.5</v>
      </c>
      <c r="N5" s="2">
        <v>1</v>
      </c>
      <c r="P5" s="2"/>
      <c r="Q5" s="2" t="s">
        <v>70</v>
      </c>
      <c r="R5" s="2">
        <v>22.5</v>
      </c>
      <c r="S5" s="2">
        <v>8</v>
      </c>
      <c r="T5" s="2">
        <v>1.5</v>
      </c>
      <c r="U5" s="2">
        <v>1</v>
      </c>
      <c r="W5" s="2"/>
      <c r="X5" s="2" t="s">
        <v>70</v>
      </c>
      <c r="Y5" s="8">
        <f t="shared" ref="Y5:AB5" si="1">R5-R8-R7+R9</f>
        <v>10.5</v>
      </c>
      <c r="Z5" s="8">
        <f t="shared" si="1"/>
        <v>5.5</v>
      </c>
      <c r="AA5" s="8">
        <f t="shared" si="1"/>
        <v>1.5</v>
      </c>
      <c r="AB5" s="8">
        <f t="shared" si="1"/>
        <v>1</v>
      </c>
    </row>
    <row r="6" spans="1:28">
      <c r="B6" s="2"/>
      <c r="C6" s="2" t="s">
        <v>8</v>
      </c>
      <c r="D6" s="2">
        <v>7.5</v>
      </c>
      <c r="E6" s="2">
        <v>5.5</v>
      </c>
      <c r="F6" s="2">
        <v>1</v>
      </c>
      <c r="G6" s="2">
        <v>1</v>
      </c>
      <c r="I6" s="2"/>
      <c r="J6" s="2" t="s">
        <v>66</v>
      </c>
      <c r="K6" s="2">
        <v>7.5</v>
      </c>
      <c r="L6" s="2">
        <v>5.5</v>
      </c>
      <c r="M6" s="2">
        <v>1</v>
      </c>
      <c r="N6" s="2">
        <v>1</v>
      </c>
      <c r="P6" s="2"/>
      <c r="Q6" s="2" t="s">
        <v>66</v>
      </c>
      <c r="R6" s="2">
        <v>7.5</v>
      </c>
      <c r="S6" s="2">
        <v>5.5</v>
      </c>
      <c r="T6" s="2">
        <v>1</v>
      </c>
      <c r="U6" s="2">
        <v>1</v>
      </c>
      <c r="W6" s="2"/>
      <c r="X6" s="2" t="s">
        <v>66</v>
      </c>
      <c r="Y6" s="8">
        <f t="shared" ref="Y6:AB6" si="2">R6-R9</f>
        <v>5.5</v>
      </c>
      <c r="Z6" s="8">
        <f t="shared" si="2"/>
        <v>4.5</v>
      </c>
      <c r="AA6" s="8">
        <f t="shared" si="2"/>
        <v>1</v>
      </c>
      <c r="AB6" s="8">
        <f t="shared" si="2"/>
        <v>1</v>
      </c>
    </row>
    <row r="7" spans="1:28">
      <c r="B7" s="2"/>
      <c r="C7" s="2" t="s">
        <v>9</v>
      </c>
      <c r="D7" s="2">
        <v>9</v>
      </c>
      <c r="E7" s="2">
        <v>2</v>
      </c>
      <c r="F7" s="2">
        <v>0</v>
      </c>
      <c r="G7" s="2">
        <v>0</v>
      </c>
      <c r="I7" s="2"/>
      <c r="J7" s="2" t="s">
        <v>71</v>
      </c>
      <c r="K7" s="2">
        <v>9</v>
      </c>
      <c r="L7" s="2">
        <v>2</v>
      </c>
      <c r="M7" s="2">
        <v>0</v>
      </c>
      <c r="N7" s="2">
        <v>0</v>
      </c>
      <c r="P7" s="2"/>
      <c r="Q7" s="2" t="s">
        <v>71</v>
      </c>
      <c r="R7" s="2">
        <v>9</v>
      </c>
      <c r="S7" s="2">
        <v>2</v>
      </c>
      <c r="T7" s="2">
        <v>0</v>
      </c>
      <c r="U7" s="2">
        <v>0</v>
      </c>
      <c r="W7" s="2"/>
      <c r="X7" s="2" t="s">
        <v>71</v>
      </c>
      <c r="Y7" s="8">
        <f t="shared" ref="Y7:AB7" si="3">R7-R9</f>
        <v>7</v>
      </c>
      <c r="Z7" s="8">
        <f t="shared" si="3"/>
        <v>1</v>
      </c>
      <c r="AA7" s="8">
        <f t="shared" si="3"/>
        <v>0</v>
      </c>
      <c r="AB7" s="8">
        <f t="shared" si="3"/>
        <v>0</v>
      </c>
    </row>
    <row r="8" spans="1:28">
      <c r="B8" s="2"/>
      <c r="C8" s="2" t="s">
        <v>10</v>
      </c>
      <c r="D8" s="2">
        <v>5</v>
      </c>
      <c r="E8" s="2">
        <v>1.5</v>
      </c>
      <c r="F8" s="2">
        <v>0</v>
      </c>
      <c r="G8" s="2">
        <v>0</v>
      </c>
      <c r="I8" s="2"/>
      <c r="J8" s="2" t="s">
        <v>72</v>
      </c>
      <c r="K8" s="2">
        <v>5</v>
      </c>
      <c r="L8" s="2">
        <v>1.5</v>
      </c>
      <c r="M8" s="2">
        <v>0</v>
      </c>
      <c r="N8" s="2">
        <v>0</v>
      </c>
      <c r="P8" s="2"/>
      <c r="Q8" s="2" t="s">
        <v>72</v>
      </c>
      <c r="R8" s="2">
        <v>5</v>
      </c>
      <c r="S8" s="2">
        <v>1.5</v>
      </c>
      <c r="T8" s="2">
        <v>0</v>
      </c>
      <c r="U8" s="2">
        <v>0</v>
      </c>
      <c r="W8" s="2"/>
      <c r="X8" s="2" t="s">
        <v>72</v>
      </c>
      <c r="Y8" s="8">
        <f t="shared" ref="Y8:AB8" si="4">R8-R9</f>
        <v>3</v>
      </c>
      <c r="Z8" s="8">
        <f t="shared" si="4"/>
        <v>0.5</v>
      </c>
      <c r="AA8" s="8">
        <f t="shared" si="4"/>
        <v>0</v>
      </c>
      <c r="AB8" s="8">
        <f t="shared" si="4"/>
        <v>0</v>
      </c>
    </row>
    <row r="9" spans="1:28">
      <c r="B9" s="2"/>
      <c r="C9" s="2" t="s">
        <v>11</v>
      </c>
      <c r="D9" s="2">
        <v>2</v>
      </c>
      <c r="E9" s="2">
        <v>1</v>
      </c>
      <c r="F9" s="2">
        <v>0</v>
      </c>
      <c r="G9" s="2">
        <v>0</v>
      </c>
      <c r="I9" s="2"/>
      <c r="J9" s="2" t="s">
        <v>73</v>
      </c>
      <c r="K9" s="2">
        <v>2</v>
      </c>
      <c r="L9" s="2">
        <v>1</v>
      </c>
      <c r="M9" s="2">
        <v>0</v>
      </c>
      <c r="N9" s="2">
        <v>0</v>
      </c>
      <c r="P9" s="2"/>
      <c r="Q9" s="2" t="s">
        <v>73</v>
      </c>
      <c r="R9" s="2">
        <v>2</v>
      </c>
      <c r="S9" s="2">
        <v>1</v>
      </c>
      <c r="T9" s="2">
        <v>0</v>
      </c>
      <c r="U9" s="2">
        <v>0</v>
      </c>
      <c r="W9" s="2"/>
      <c r="X9" s="2" t="s">
        <v>73</v>
      </c>
      <c r="Y9" s="8">
        <f t="shared" ref="Y9:AB9" si="5">R9</f>
        <v>2</v>
      </c>
      <c r="Z9" s="8">
        <f t="shared" si="5"/>
        <v>1</v>
      </c>
      <c r="AA9" s="8">
        <f t="shared" si="5"/>
        <v>0</v>
      </c>
      <c r="AB9" s="8">
        <f t="shared" si="5"/>
        <v>0</v>
      </c>
    </row>
    <row r="10" spans="1:28">
      <c r="B10" s="2"/>
      <c r="C10" s="2" t="s">
        <v>15</v>
      </c>
      <c r="D10" s="2">
        <v>28</v>
      </c>
      <c r="E10" s="2">
        <v>26.5</v>
      </c>
      <c r="F10" s="2">
        <v>5</v>
      </c>
      <c r="G10" s="2">
        <v>4.5</v>
      </c>
      <c r="I10" s="2"/>
      <c r="J10" s="2" t="s">
        <v>12</v>
      </c>
      <c r="K10" s="2">
        <v>28</v>
      </c>
      <c r="L10" s="2">
        <v>26.5</v>
      </c>
      <c r="M10" s="2">
        <v>5</v>
      </c>
      <c r="N10" s="2">
        <v>4.5</v>
      </c>
      <c r="P10" s="2"/>
      <c r="Q10" s="2" t="s">
        <v>12</v>
      </c>
      <c r="R10" s="2">
        <v>28</v>
      </c>
      <c r="S10" s="2">
        <v>26.5</v>
      </c>
      <c r="T10" s="2">
        <v>5</v>
      </c>
      <c r="U10" s="2">
        <v>4.5</v>
      </c>
      <c r="W10" s="2"/>
      <c r="X10" s="2" t="s">
        <v>12</v>
      </c>
      <c r="Y10" s="8">
        <f t="shared" ref="Y10:AB10" si="6">R10-R6-R7+R9</f>
        <v>13.5</v>
      </c>
      <c r="Z10" s="8">
        <f t="shared" si="6"/>
        <v>20</v>
      </c>
      <c r="AA10" s="8">
        <f t="shared" si="6"/>
        <v>4</v>
      </c>
      <c r="AB10" s="8">
        <f t="shared" si="6"/>
        <v>3.5</v>
      </c>
    </row>
    <row r="12" spans="1:28">
      <c r="B12" s="1"/>
      <c r="C12" s="1"/>
      <c r="D12" s="1" t="s">
        <v>0</v>
      </c>
      <c r="E12" s="1"/>
      <c r="F12" s="1" t="s">
        <v>1</v>
      </c>
      <c r="G12" s="1"/>
      <c r="I12" s="1"/>
      <c r="J12" s="1"/>
      <c r="K12" s="1" t="s">
        <v>0</v>
      </c>
      <c r="L12" s="1"/>
      <c r="M12" s="1" t="s">
        <v>1</v>
      </c>
      <c r="N12" s="1"/>
      <c r="P12" s="1"/>
      <c r="Q12" s="1"/>
      <c r="R12" s="1" t="s">
        <v>0</v>
      </c>
      <c r="S12" s="1"/>
      <c r="T12" s="1" t="s">
        <v>1</v>
      </c>
      <c r="U12" s="1"/>
      <c r="W12" s="1"/>
      <c r="X12" s="1"/>
      <c r="Y12" s="1" t="s">
        <v>0</v>
      </c>
      <c r="Z12" s="1"/>
      <c r="AA12" s="1" t="s">
        <v>1</v>
      </c>
      <c r="AB12" s="1"/>
    </row>
    <row r="13" spans="1:28">
      <c r="B13" s="1" t="s">
        <v>18</v>
      </c>
      <c r="C13" s="1"/>
      <c r="D13" s="1" t="s">
        <v>3</v>
      </c>
      <c r="E13" s="1" t="s">
        <v>4</v>
      </c>
      <c r="F13" s="1" t="s">
        <v>3</v>
      </c>
      <c r="G13" s="1" t="s">
        <v>4</v>
      </c>
      <c r="I13" s="1" t="s">
        <v>18</v>
      </c>
      <c r="J13" s="1"/>
      <c r="K13" s="1" t="s">
        <v>3</v>
      </c>
      <c r="L13" s="1" t="s">
        <v>4</v>
      </c>
      <c r="M13" s="1" t="s">
        <v>3</v>
      </c>
      <c r="N13" s="1" t="s">
        <v>4</v>
      </c>
      <c r="P13" s="1" t="s">
        <v>18</v>
      </c>
      <c r="Q13" s="1"/>
      <c r="R13" s="1" t="s">
        <v>3</v>
      </c>
      <c r="S13" s="1" t="s">
        <v>4</v>
      </c>
      <c r="T13" s="1" t="s">
        <v>3</v>
      </c>
      <c r="U13" s="1" t="s">
        <v>4</v>
      </c>
      <c r="W13" s="1" t="s">
        <v>18</v>
      </c>
      <c r="X13" s="1"/>
      <c r="Y13" s="1" t="s">
        <v>3</v>
      </c>
      <c r="Z13" s="1" t="s">
        <v>4</v>
      </c>
      <c r="AA13" s="1" t="s">
        <v>3</v>
      </c>
      <c r="AB13" s="1" t="s">
        <v>4</v>
      </c>
    </row>
    <row r="14" spans="1:28">
      <c r="A14" s="6" t="s">
        <v>74</v>
      </c>
      <c r="B14" s="9" t="s">
        <v>20</v>
      </c>
      <c r="C14" s="2" t="s">
        <v>6</v>
      </c>
      <c r="D14" s="2">
        <v>46</v>
      </c>
      <c r="E14" s="2">
        <v>18</v>
      </c>
      <c r="F14" s="2">
        <v>20</v>
      </c>
      <c r="G14" s="2">
        <v>6</v>
      </c>
      <c r="I14" s="9" t="s">
        <v>20</v>
      </c>
      <c r="J14" s="2" t="s">
        <v>64</v>
      </c>
      <c r="K14" s="2">
        <v>46</v>
      </c>
      <c r="L14" s="2">
        <v>18</v>
      </c>
      <c r="M14" s="2">
        <v>20</v>
      </c>
      <c r="N14" s="2">
        <v>6</v>
      </c>
      <c r="P14" s="9" t="s">
        <v>20</v>
      </c>
      <c r="Q14" s="2" t="s">
        <v>64</v>
      </c>
      <c r="R14" s="2">
        <v>46</v>
      </c>
      <c r="S14" s="2">
        <v>18</v>
      </c>
      <c r="T14" s="2">
        <v>20</v>
      </c>
      <c r="U14" s="2">
        <v>6</v>
      </c>
      <c r="W14" s="9" t="s">
        <v>20</v>
      </c>
      <c r="X14" s="2" t="s">
        <v>64</v>
      </c>
      <c r="Y14" s="8">
        <f t="shared" ref="Y14:AB14" si="7">R14-R16-R18+R19</f>
        <v>23</v>
      </c>
      <c r="Z14" s="8">
        <f t="shared" si="7"/>
        <v>11</v>
      </c>
      <c r="AA14" s="8">
        <f t="shared" si="7"/>
        <v>11</v>
      </c>
      <c r="AB14" s="8">
        <f t="shared" si="7"/>
        <v>5</v>
      </c>
    </row>
    <row r="15" spans="1:28">
      <c r="B15" s="2"/>
      <c r="C15" s="2" t="s">
        <v>7</v>
      </c>
      <c r="D15" s="2">
        <v>28</v>
      </c>
      <c r="E15" s="2">
        <v>7</v>
      </c>
      <c r="F15" s="2">
        <v>8</v>
      </c>
      <c r="G15" s="2">
        <v>1</v>
      </c>
      <c r="I15" s="2"/>
      <c r="J15" s="2" t="s">
        <v>70</v>
      </c>
      <c r="K15" s="2">
        <v>28</v>
      </c>
      <c r="L15" s="2">
        <v>7</v>
      </c>
      <c r="M15" s="2">
        <v>8</v>
      </c>
      <c r="N15" s="2">
        <v>1</v>
      </c>
      <c r="P15" s="2"/>
      <c r="Q15" s="2" t="s">
        <v>70</v>
      </c>
      <c r="R15" s="2">
        <v>28</v>
      </c>
      <c r="S15" s="2">
        <v>7</v>
      </c>
      <c r="T15" s="2">
        <v>8</v>
      </c>
      <c r="U15" s="2">
        <v>1</v>
      </c>
      <c r="W15" s="2"/>
      <c r="X15" s="2" t="s">
        <v>70</v>
      </c>
      <c r="Y15" s="8">
        <f t="shared" ref="Y15:AB15" si="8">R15-R18-R17+R19</f>
        <v>10</v>
      </c>
      <c r="Z15" s="8">
        <f t="shared" si="8"/>
        <v>2</v>
      </c>
      <c r="AA15" s="8">
        <f t="shared" si="8"/>
        <v>0</v>
      </c>
      <c r="AB15" s="8">
        <f t="shared" si="8"/>
        <v>0</v>
      </c>
    </row>
    <row r="16" spans="1:28">
      <c r="B16" s="2"/>
      <c r="C16" s="2" t="s">
        <v>8</v>
      </c>
      <c r="D16" s="2">
        <v>16</v>
      </c>
      <c r="E16" s="2">
        <v>6</v>
      </c>
      <c r="F16" s="2">
        <v>2</v>
      </c>
      <c r="G16" s="2">
        <v>0</v>
      </c>
      <c r="I16" s="2"/>
      <c r="J16" s="2" t="s">
        <v>66</v>
      </c>
      <c r="K16" s="2">
        <v>16</v>
      </c>
      <c r="L16" s="2">
        <v>6</v>
      </c>
      <c r="M16" s="2">
        <v>2</v>
      </c>
      <c r="N16" s="2">
        <v>0</v>
      </c>
      <c r="P16" s="2"/>
      <c r="Q16" s="2" t="s">
        <v>66</v>
      </c>
      <c r="R16" s="2">
        <v>16</v>
      </c>
      <c r="S16" s="2">
        <v>6</v>
      </c>
      <c r="T16" s="2">
        <v>2</v>
      </c>
      <c r="U16" s="2">
        <v>0</v>
      </c>
      <c r="W16" s="2"/>
      <c r="X16" s="2" t="s">
        <v>66</v>
      </c>
      <c r="Y16" s="8">
        <f t="shared" ref="Y16:AB16" si="9">R16-R19</f>
        <v>11</v>
      </c>
      <c r="Z16" s="8">
        <f t="shared" si="9"/>
        <v>5</v>
      </c>
      <c r="AA16" s="8">
        <f t="shared" si="9"/>
        <v>2</v>
      </c>
      <c r="AB16" s="8">
        <f t="shared" si="9"/>
        <v>0</v>
      </c>
    </row>
    <row r="17" spans="1:28">
      <c r="B17" s="2"/>
      <c r="C17" s="2" t="s">
        <v>9</v>
      </c>
      <c r="D17" s="2">
        <v>11</v>
      </c>
      <c r="E17" s="2">
        <v>4</v>
      </c>
      <c r="F17" s="2">
        <v>1</v>
      </c>
      <c r="G17" s="2">
        <v>0</v>
      </c>
      <c r="I17" s="2"/>
      <c r="J17" s="2" t="s">
        <v>71</v>
      </c>
      <c r="K17" s="2">
        <v>11</v>
      </c>
      <c r="L17" s="2">
        <v>4</v>
      </c>
      <c r="M17" s="2">
        <v>1</v>
      </c>
      <c r="N17" s="2">
        <v>0</v>
      </c>
      <c r="P17" s="2"/>
      <c r="Q17" s="2" t="s">
        <v>71</v>
      </c>
      <c r="R17" s="2">
        <v>11</v>
      </c>
      <c r="S17" s="2">
        <v>4</v>
      </c>
      <c r="T17" s="2">
        <v>1</v>
      </c>
      <c r="U17" s="2">
        <v>0</v>
      </c>
      <c r="W17" s="2"/>
      <c r="X17" s="2" t="s">
        <v>71</v>
      </c>
      <c r="Y17" s="8">
        <f t="shared" ref="Y17:AB17" si="10">R17-R19</f>
        <v>6</v>
      </c>
      <c r="Z17" s="8">
        <f t="shared" si="10"/>
        <v>3</v>
      </c>
      <c r="AA17" s="8">
        <f t="shared" si="10"/>
        <v>1</v>
      </c>
      <c r="AB17" s="8">
        <f t="shared" si="10"/>
        <v>0</v>
      </c>
    </row>
    <row r="18" spans="1:28">
      <c r="B18" s="2"/>
      <c r="C18" s="2" t="s">
        <v>10</v>
      </c>
      <c r="D18" s="2">
        <v>12</v>
      </c>
      <c r="E18" s="2">
        <v>2</v>
      </c>
      <c r="F18" s="2">
        <v>7</v>
      </c>
      <c r="G18" s="2">
        <v>1</v>
      </c>
      <c r="I18" s="2"/>
      <c r="J18" s="2" t="s">
        <v>72</v>
      </c>
      <c r="K18" s="2">
        <v>12</v>
      </c>
      <c r="L18" s="2">
        <v>2</v>
      </c>
      <c r="M18" s="2">
        <v>7</v>
      </c>
      <c r="N18" s="2">
        <v>1</v>
      </c>
      <c r="P18" s="2"/>
      <c r="Q18" s="2" t="s">
        <v>72</v>
      </c>
      <c r="R18" s="2">
        <v>12</v>
      </c>
      <c r="S18" s="2">
        <v>2</v>
      </c>
      <c r="T18" s="2">
        <v>7</v>
      </c>
      <c r="U18" s="2">
        <v>1</v>
      </c>
      <c r="W18" s="2"/>
      <c r="X18" s="2" t="s">
        <v>72</v>
      </c>
      <c r="Y18" s="8">
        <f t="shared" ref="Y18:AB18" si="11">R18-R19</f>
        <v>7</v>
      </c>
      <c r="Z18" s="8">
        <f t="shared" si="11"/>
        <v>1</v>
      </c>
      <c r="AA18" s="8">
        <f t="shared" si="11"/>
        <v>7</v>
      </c>
      <c r="AB18" s="8">
        <f t="shared" si="11"/>
        <v>1</v>
      </c>
    </row>
    <row r="19" spans="1:28">
      <c r="B19" s="2"/>
      <c r="C19" s="2" t="s">
        <v>11</v>
      </c>
      <c r="D19" s="2">
        <v>5</v>
      </c>
      <c r="E19" s="2">
        <v>1</v>
      </c>
      <c r="F19" s="2">
        <v>0</v>
      </c>
      <c r="G19" s="2">
        <v>0</v>
      </c>
      <c r="I19" s="2"/>
      <c r="J19" s="2" t="s">
        <v>73</v>
      </c>
      <c r="K19" s="2">
        <v>5</v>
      </c>
      <c r="L19" s="2">
        <v>1</v>
      </c>
      <c r="M19" s="2">
        <v>0</v>
      </c>
      <c r="N19" s="2">
        <v>0</v>
      </c>
      <c r="P19" s="2"/>
      <c r="Q19" s="2" t="s">
        <v>73</v>
      </c>
      <c r="R19" s="2">
        <v>5</v>
      </c>
      <c r="S19" s="2">
        <v>1</v>
      </c>
      <c r="T19" s="2">
        <v>0</v>
      </c>
      <c r="U19" s="2">
        <v>0</v>
      </c>
      <c r="W19" s="2"/>
      <c r="X19" s="2" t="s">
        <v>73</v>
      </c>
      <c r="Y19" s="8">
        <f t="shared" ref="Y19:AB19" si="12">R19</f>
        <v>5</v>
      </c>
      <c r="Z19" s="8">
        <f t="shared" si="12"/>
        <v>1</v>
      </c>
      <c r="AA19" s="8">
        <f t="shared" si="12"/>
        <v>0</v>
      </c>
      <c r="AB19" s="8">
        <f t="shared" si="12"/>
        <v>0</v>
      </c>
    </row>
    <row r="20" spans="1:28">
      <c r="B20" s="2"/>
      <c r="C20" s="2" t="s">
        <v>15</v>
      </c>
      <c r="D20" s="2">
        <v>32</v>
      </c>
      <c r="E20" s="2">
        <v>28</v>
      </c>
      <c r="F20" s="2">
        <v>3</v>
      </c>
      <c r="G20" s="2">
        <v>4</v>
      </c>
      <c r="I20" s="2"/>
      <c r="J20" s="2" t="s">
        <v>12</v>
      </c>
      <c r="K20" s="2">
        <v>32</v>
      </c>
      <c r="L20" s="2">
        <v>28</v>
      </c>
      <c r="M20" s="2">
        <v>3</v>
      </c>
      <c r="N20" s="2">
        <v>4</v>
      </c>
      <c r="P20" s="2"/>
      <c r="Q20" s="2" t="s">
        <v>12</v>
      </c>
      <c r="R20" s="2">
        <v>32</v>
      </c>
      <c r="S20" s="2">
        <v>28</v>
      </c>
      <c r="T20" s="2">
        <v>3</v>
      </c>
      <c r="U20" s="2">
        <v>4</v>
      </c>
      <c r="W20" s="2"/>
      <c r="X20" s="2" t="s">
        <v>12</v>
      </c>
      <c r="Y20" s="8">
        <f t="shared" ref="Y20:AB20" si="13">R20-R16-R17+R19</f>
        <v>10</v>
      </c>
      <c r="Z20" s="8">
        <f t="shared" si="13"/>
        <v>19</v>
      </c>
      <c r="AA20" s="8">
        <f t="shared" si="13"/>
        <v>0</v>
      </c>
      <c r="AB20" s="8">
        <f t="shared" si="13"/>
        <v>4</v>
      </c>
    </row>
    <row r="21" spans="1:28" ht="15.75" customHeight="1"/>
    <row r="22" spans="1:28" ht="15.75" customHeight="1">
      <c r="B22" s="1"/>
      <c r="C22" s="1"/>
      <c r="D22" s="1" t="s">
        <v>0</v>
      </c>
      <c r="E22" s="1"/>
      <c r="F22" s="1" t="s">
        <v>1</v>
      </c>
      <c r="G22" s="1"/>
      <c r="I22" s="1"/>
      <c r="J22" s="1"/>
      <c r="K22" s="1" t="s">
        <v>0</v>
      </c>
      <c r="L22" s="1"/>
      <c r="M22" s="1" t="s">
        <v>1</v>
      </c>
      <c r="N22" s="1"/>
      <c r="P22" s="1"/>
      <c r="Q22" s="1"/>
      <c r="R22" s="1" t="s">
        <v>0</v>
      </c>
      <c r="S22" s="1"/>
      <c r="T22" s="1" t="s">
        <v>1</v>
      </c>
      <c r="U22" s="1"/>
      <c r="W22" s="1"/>
      <c r="X22" s="1"/>
      <c r="Y22" s="1" t="s">
        <v>0</v>
      </c>
      <c r="Z22" s="1"/>
      <c r="AA22" s="1" t="s">
        <v>1</v>
      </c>
      <c r="AB22" s="1"/>
    </row>
    <row r="23" spans="1:28" ht="15.75" customHeight="1">
      <c r="B23" s="1" t="s">
        <v>18</v>
      </c>
      <c r="C23" s="1"/>
      <c r="D23" s="1" t="s">
        <v>3</v>
      </c>
      <c r="E23" s="1" t="s">
        <v>4</v>
      </c>
      <c r="F23" s="1" t="s">
        <v>3</v>
      </c>
      <c r="G23" s="1" t="s">
        <v>4</v>
      </c>
      <c r="I23" s="1" t="s">
        <v>18</v>
      </c>
      <c r="J23" s="1"/>
      <c r="K23" s="1" t="s">
        <v>3</v>
      </c>
      <c r="L23" s="1" t="s">
        <v>4</v>
      </c>
      <c r="M23" s="1" t="s">
        <v>3</v>
      </c>
      <c r="N23" s="1" t="s">
        <v>4</v>
      </c>
      <c r="P23" s="1" t="s">
        <v>18</v>
      </c>
      <c r="Q23" s="1"/>
      <c r="R23" s="1" t="s">
        <v>3</v>
      </c>
      <c r="S23" s="1" t="s">
        <v>4</v>
      </c>
      <c r="T23" s="1" t="s">
        <v>3</v>
      </c>
      <c r="U23" s="1" t="s">
        <v>4</v>
      </c>
      <c r="W23" s="1" t="s">
        <v>18</v>
      </c>
      <c r="X23" s="1"/>
      <c r="Y23" s="1" t="s">
        <v>3</v>
      </c>
      <c r="Z23" s="1" t="s">
        <v>4</v>
      </c>
      <c r="AA23" s="1" t="s">
        <v>3</v>
      </c>
      <c r="AB23" s="1" t="s">
        <v>4</v>
      </c>
    </row>
    <row r="24" spans="1:28" ht="15.75" customHeight="1">
      <c r="A24" s="6" t="s">
        <v>74</v>
      </c>
      <c r="B24" s="9" t="s">
        <v>24</v>
      </c>
      <c r="C24" s="2" t="s">
        <v>6</v>
      </c>
      <c r="D24" s="2">
        <v>36</v>
      </c>
      <c r="E24" s="2">
        <v>23</v>
      </c>
      <c r="F24" s="2">
        <v>17.5</v>
      </c>
      <c r="G24" s="2">
        <v>13.5</v>
      </c>
      <c r="I24" s="9" t="s">
        <v>24</v>
      </c>
      <c r="J24" s="2" t="s">
        <v>64</v>
      </c>
      <c r="K24" s="2">
        <v>36</v>
      </c>
      <c r="L24" s="2">
        <v>23</v>
      </c>
      <c r="M24" s="2">
        <v>17.5</v>
      </c>
      <c r="N24" s="2">
        <v>13.5</v>
      </c>
      <c r="P24" s="9" t="s">
        <v>24</v>
      </c>
      <c r="Q24" s="2" t="s">
        <v>64</v>
      </c>
      <c r="R24" s="2">
        <v>36</v>
      </c>
      <c r="S24" s="2">
        <v>23</v>
      </c>
      <c r="T24" s="2">
        <v>17.5</v>
      </c>
      <c r="U24" s="2">
        <v>13.5</v>
      </c>
      <c r="W24" s="9" t="s">
        <v>24</v>
      </c>
      <c r="X24" s="2" t="s">
        <v>64</v>
      </c>
      <c r="Y24" s="8">
        <f t="shared" ref="Y24:AB24" si="14">R24-R26-R28+R29</f>
        <v>29</v>
      </c>
      <c r="Z24" s="8">
        <f t="shared" si="14"/>
        <v>17</v>
      </c>
      <c r="AA24" s="8">
        <f t="shared" si="14"/>
        <v>16</v>
      </c>
      <c r="AB24" s="8">
        <f t="shared" si="14"/>
        <v>12</v>
      </c>
    </row>
    <row r="25" spans="1:28" ht="15.75" customHeight="1">
      <c r="B25" s="2"/>
      <c r="C25" s="2" t="s">
        <v>7</v>
      </c>
      <c r="D25" s="2">
        <v>5</v>
      </c>
      <c r="E25" s="2">
        <v>0.5</v>
      </c>
      <c r="F25" s="2">
        <v>0</v>
      </c>
      <c r="G25" s="2">
        <v>1.5</v>
      </c>
      <c r="I25" s="2"/>
      <c r="J25" s="2" t="s">
        <v>70</v>
      </c>
      <c r="K25" s="2">
        <v>5</v>
      </c>
      <c r="L25" s="2">
        <v>0.5</v>
      </c>
      <c r="M25" s="2">
        <v>0</v>
      </c>
      <c r="N25" s="2">
        <v>1.5</v>
      </c>
      <c r="P25" s="2"/>
      <c r="Q25" s="2" t="s">
        <v>70</v>
      </c>
      <c r="R25" s="2">
        <v>5</v>
      </c>
      <c r="S25" s="2">
        <v>0.5</v>
      </c>
      <c r="T25" s="2">
        <v>0</v>
      </c>
      <c r="U25" s="2">
        <v>1.5</v>
      </c>
      <c r="W25" s="2"/>
      <c r="X25" s="2" t="s">
        <v>70</v>
      </c>
      <c r="Y25" s="8">
        <f t="shared" ref="Y25:AB25" si="15">R25-R28-R27+R29</f>
        <v>2.5</v>
      </c>
      <c r="Z25" s="8">
        <f t="shared" si="15"/>
        <v>0.5</v>
      </c>
      <c r="AA25" s="8">
        <f t="shared" si="15"/>
        <v>0</v>
      </c>
      <c r="AB25" s="8">
        <f t="shared" si="15"/>
        <v>0.5</v>
      </c>
    </row>
    <row r="26" spans="1:28" ht="15.75" customHeight="1">
      <c r="B26" s="2"/>
      <c r="C26" s="2" t="s">
        <v>8</v>
      </c>
      <c r="D26" s="2">
        <v>6.5</v>
      </c>
      <c r="E26" s="2">
        <v>6</v>
      </c>
      <c r="F26" s="2">
        <v>1.5</v>
      </c>
      <c r="G26" s="2">
        <v>1.5</v>
      </c>
      <c r="I26" s="2"/>
      <c r="J26" s="2" t="s">
        <v>66</v>
      </c>
      <c r="K26" s="2">
        <v>6.5</v>
      </c>
      <c r="L26" s="2">
        <v>6</v>
      </c>
      <c r="M26" s="2">
        <v>1.5</v>
      </c>
      <c r="N26" s="2">
        <v>1.5</v>
      </c>
      <c r="P26" s="2"/>
      <c r="Q26" s="2" t="s">
        <v>66</v>
      </c>
      <c r="R26" s="2">
        <v>6.5</v>
      </c>
      <c r="S26" s="2">
        <v>6</v>
      </c>
      <c r="T26" s="2">
        <v>1.5</v>
      </c>
      <c r="U26" s="2">
        <v>1.5</v>
      </c>
      <c r="W26" s="2"/>
      <c r="X26" s="2" t="s">
        <v>66</v>
      </c>
      <c r="Y26" s="8">
        <f t="shared" ref="Y26:AB26" si="16">R26-R29</f>
        <v>5.5</v>
      </c>
      <c r="Z26" s="8">
        <f t="shared" si="16"/>
        <v>6</v>
      </c>
      <c r="AA26" s="8">
        <f t="shared" si="16"/>
        <v>1.5</v>
      </c>
      <c r="AB26" s="8">
        <f t="shared" si="16"/>
        <v>1</v>
      </c>
    </row>
    <row r="27" spans="1:28" ht="15.75" customHeight="1">
      <c r="B27" s="2"/>
      <c r="C27" s="2" t="s">
        <v>9</v>
      </c>
      <c r="D27" s="2">
        <v>2</v>
      </c>
      <c r="E27" s="2">
        <v>0</v>
      </c>
      <c r="F27" s="2">
        <v>0</v>
      </c>
      <c r="G27" s="2">
        <v>1</v>
      </c>
      <c r="I27" s="2"/>
      <c r="J27" s="2" t="s">
        <v>71</v>
      </c>
      <c r="K27" s="2">
        <v>2</v>
      </c>
      <c r="L27" s="2">
        <v>0</v>
      </c>
      <c r="M27" s="2">
        <v>0</v>
      </c>
      <c r="N27" s="2">
        <v>1</v>
      </c>
      <c r="P27" s="2"/>
      <c r="Q27" s="2" t="s">
        <v>71</v>
      </c>
      <c r="R27" s="2">
        <v>2</v>
      </c>
      <c r="S27" s="2">
        <v>0</v>
      </c>
      <c r="T27" s="2">
        <v>0</v>
      </c>
      <c r="U27" s="2">
        <v>1</v>
      </c>
      <c r="W27" s="2"/>
      <c r="X27" s="2" t="s">
        <v>71</v>
      </c>
      <c r="Y27" s="8">
        <f t="shared" ref="Y27:AB27" si="17">R27-R29</f>
        <v>1</v>
      </c>
      <c r="Z27" s="8">
        <f t="shared" si="17"/>
        <v>0</v>
      </c>
      <c r="AA27" s="8">
        <f t="shared" si="17"/>
        <v>0</v>
      </c>
      <c r="AB27" s="8">
        <f t="shared" si="17"/>
        <v>0.5</v>
      </c>
    </row>
    <row r="28" spans="1:28" ht="15.75" customHeight="1">
      <c r="B28" s="2"/>
      <c r="C28" s="2" t="s">
        <v>10</v>
      </c>
      <c r="D28" s="2">
        <v>1.5</v>
      </c>
      <c r="E28" s="2">
        <v>0</v>
      </c>
      <c r="F28" s="2">
        <v>0</v>
      </c>
      <c r="G28" s="2">
        <v>0.5</v>
      </c>
      <c r="I28" s="2"/>
      <c r="J28" s="2" t="s">
        <v>72</v>
      </c>
      <c r="K28" s="2">
        <v>1.5</v>
      </c>
      <c r="L28" s="2">
        <v>0</v>
      </c>
      <c r="M28" s="2">
        <v>0</v>
      </c>
      <c r="N28" s="2">
        <v>0.5</v>
      </c>
      <c r="P28" s="2"/>
      <c r="Q28" s="2" t="s">
        <v>72</v>
      </c>
      <c r="R28" s="2">
        <v>1.5</v>
      </c>
      <c r="S28" s="2">
        <v>0</v>
      </c>
      <c r="T28" s="2">
        <v>0</v>
      </c>
      <c r="U28" s="2">
        <v>0.5</v>
      </c>
      <c r="W28" s="2"/>
      <c r="X28" s="2" t="s">
        <v>72</v>
      </c>
      <c r="Y28" s="8">
        <f t="shared" ref="Y28:AB28" si="18">R28-R29</f>
        <v>0.5</v>
      </c>
      <c r="Z28" s="8">
        <f t="shared" si="18"/>
        <v>0</v>
      </c>
      <c r="AA28" s="8">
        <f t="shared" si="18"/>
        <v>0</v>
      </c>
      <c r="AB28" s="8">
        <f t="shared" si="18"/>
        <v>0</v>
      </c>
    </row>
    <row r="29" spans="1:28" ht="15.75" customHeight="1">
      <c r="B29" s="2"/>
      <c r="C29" s="2" t="s">
        <v>11</v>
      </c>
      <c r="D29" s="2">
        <v>1</v>
      </c>
      <c r="E29" s="2">
        <v>0</v>
      </c>
      <c r="F29" s="2">
        <v>0</v>
      </c>
      <c r="G29" s="2">
        <v>0.5</v>
      </c>
      <c r="I29" s="2"/>
      <c r="J29" s="2" t="s">
        <v>73</v>
      </c>
      <c r="K29" s="2">
        <v>1</v>
      </c>
      <c r="L29" s="2">
        <v>0</v>
      </c>
      <c r="M29" s="2">
        <v>0</v>
      </c>
      <c r="N29" s="2">
        <v>0.5</v>
      </c>
      <c r="P29" s="2"/>
      <c r="Q29" s="2" t="s">
        <v>73</v>
      </c>
      <c r="R29" s="2">
        <v>1</v>
      </c>
      <c r="S29" s="2">
        <v>0</v>
      </c>
      <c r="T29" s="2">
        <v>0</v>
      </c>
      <c r="U29" s="2">
        <v>0.5</v>
      </c>
      <c r="W29" s="2"/>
      <c r="X29" s="2" t="s">
        <v>73</v>
      </c>
      <c r="Y29" s="8">
        <f t="shared" ref="Y29:AB29" si="19">R29</f>
        <v>1</v>
      </c>
      <c r="Z29" s="8">
        <f t="shared" si="19"/>
        <v>0</v>
      </c>
      <c r="AA29" s="8">
        <f t="shared" si="19"/>
        <v>0</v>
      </c>
      <c r="AB29" s="8">
        <f t="shared" si="19"/>
        <v>0.5</v>
      </c>
    </row>
    <row r="30" spans="1:28" ht="15.75" customHeight="1">
      <c r="B30" s="2"/>
      <c r="C30" s="2" t="s">
        <v>15</v>
      </c>
      <c r="D30" s="2">
        <v>14</v>
      </c>
      <c r="E30" s="2">
        <v>20.5</v>
      </c>
      <c r="F30" s="2">
        <v>2.5</v>
      </c>
      <c r="G30" s="2">
        <v>3.5</v>
      </c>
      <c r="I30" s="2"/>
      <c r="J30" s="2" t="s">
        <v>12</v>
      </c>
      <c r="K30" s="2">
        <v>14</v>
      </c>
      <c r="L30" s="2">
        <v>20.5</v>
      </c>
      <c r="M30" s="2">
        <v>2.5</v>
      </c>
      <c r="N30" s="2">
        <v>3.5</v>
      </c>
      <c r="P30" s="2"/>
      <c r="Q30" s="2" t="s">
        <v>12</v>
      </c>
      <c r="R30" s="2">
        <v>14</v>
      </c>
      <c r="S30" s="2">
        <v>20.5</v>
      </c>
      <c r="T30" s="2">
        <v>2.5</v>
      </c>
      <c r="U30" s="2">
        <v>3.5</v>
      </c>
      <c r="W30" s="2"/>
      <c r="X30" s="2" t="s">
        <v>12</v>
      </c>
      <c r="Y30" s="8">
        <f t="shared" ref="Y30:AB30" si="20">R30-R26-R27+R29</f>
        <v>6.5</v>
      </c>
      <c r="Z30" s="8">
        <f t="shared" si="20"/>
        <v>14.5</v>
      </c>
      <c r="AA30" s="8">
        <f t="shared" si="20"/>
        <v>1</v>
      </c>
      <c r="AB30" s="8">
        <f t="shared" si="20"/>
        <v>1.5</v>
      </c>
    </row>
    <row r="31" spans="1:28" ht="15.75" customHeight="1"/>
    <row r="32" spans="1:28" ht="15.75" customHeight="1">
      <c r="B32" s="1"/>
      <c r="C32" s="1"/>
      <c r="D32" s="1" t="s">
        <v>0</v>
      </c>
      <c r="E32" s="1"/>
      <c r="F32" s="1" t="s">
        <v>1</v>
      </c>
      <c r="G32" s="1"/>
      <c r="I32" s="1"/>
      <c r="J32" s="1"/>
      <c r="K32" s="1" t="s">
        <v>0</v>
      </c>
      <c r="L32" s="1"/>
      <c r="M32" s="1" t="s">
        <v>1</v>
      </c>
      <c r="N32" s="1"/>
      <c r="P32" s="1"/>
      <c r="Q32" s="1"/>
      <c r="R32" s="1" t="s">
        <v>0</v>
      </c>
      <c r="S32" s="1"/>
      <c r="T32" s="1" t="s">
        <v>1</v>
      </c>
      <c r="U32" s="1"/>
      <c r="W32" s="1"/>
      <c r="X32" s="1"/>
      <c r="Y32" s="1" t="s">
        <v>0</v>
      </c>
      <c r="Z32" s="1"/>
      <c r="AA32" s="1" t="s">
        <v>1</v>
      </c>
      <c r="AB32" s="1"/>
    </row>
    <row r="33" spans="1:28" ht="15.75" customHeight="1">
      <c r="B33" s="1" t="s">
        <v>18</v>
      </c>
      <c r="C33" s="1"/>
      <c r="D33" s="1" t="s">
        <v>3</v>
      </c>
      <c r="E33" s="1" t="s">
        <v>4</v>
      </c>
      <c r="F33" s="1" t="s">
        <v>3</v>
      </c>
      <c r="G33" s="1" t="s">
        <v>4</v>
      </c>
      <c r="I33" s="1" t="s">
        <v>18</v>
      </c>
      <c r="J33" s="1"/>
      <c r="K33" s="1" t="s">
        <v>3</v>
      </c>
      <c r="L33" s="1" t="s">
        <v>4</v>
      </c>
      <c r="M33" s="1" t="s">
        <v>3</v>
      </c>
      <c r="N33" s="1" t="s">
        <v>4</v>
      </c>
      <c r="P33" s="1" t="s">
        <v>18</v>
      </c>
      <c r="Q33" s="1"/>
      <c r="R33" s="1" t="s">
        <v>3</v>
      </c>
      <c r="S33" s="1" t="s">
        <v>4</v>
      </c>
      <c r="T33" s="1" t="s">
        <v>3</v>
      </c>
      <c r="U33" s="1" t="s">
        <v>4</v>
      </c>
      <c r="W33" s="1" t="s">
        <v>18</v>
      </c>
      <c r="X33" s="1"/>
      <c r="Y33" s="1" t="s">
        <v>3</v>
      </c>
      <c r="Z33" s="1" t="s">
        <v>4</v>
      </c>
      <c r="AA33" s="1" t="s">
        <v>3</v>
      </c>
      <c r="AB33" s="1" t="s">
        <v>4</v>
      </c>
    </row>
    <row r="34" spans="1:28" ht="15.75" customHeight="1">
      <c r="A34" s="6" t="s">
        <v>74</v>
      </c>
      <c r="B34" s="9" t="s">
        <v>34</v>
      </c>
      <c r="C34" s="2" t="s">
        <v>6</v>
      </c>
      <c r="D34" s="2">
        <v>34</v>
      </c>
      <c r="E34" s="2">
        <v>12</v>
      </c>
      <c r="F34" s="2">
        <v>14.5</v>
      </c>
      <c r="G34" s="2">
        <v>9</v>
      </c>
      <c r="I34" s="9" t="s">
        <v>34</v>
      </c>
      <c r="J34" s="2" t="s">
        <v>64</v>
      </c>
      <c r="K34" s="2">
        <v>34</v>
      </c>
      <c r="L34" s="2">
        <v>12</v>
      </c>
      <c r="M34" s="2">
        <v>14.5</v>
      </c>
      <c r="N34" s="2">
        <v>9</v>
      </c>
      <c r="P34" s="9" t="s">
        <v>34</v>
      </c>
      <c r="Q34" s="2" t="s">
        <v>64</v>
      </c>
      <c r="R34" s="2">
        <v>34</v>
      </c>
      <c r="S34" s="2">
        <v>12</v>
      </c>
      <c r="T34" s="2">
        <v>14.5</v>
      </c>
      <c r="U34" s="2">
        <v>9</v>
      </c>
      <c r="W34" s="9" t="s">
        <v>34</v>
      </c>
      <c r="X34" s="2" t="s">
        <v>64</v>
      </c>
      <c r="Y34" s="8">
        <f t="shared" ref="Y34:AB34" si="21">R34-R36-R38+R39</f>
        <v>23</v>
      </c>
      <c r="Z34" s="8">
        <f t="shared" si="21"/>
        <v>8.5</v>
      </c>
      <c r="AA34" s="8">
        <f t="shared" si="21"/>
        <v>14</v>
      </c>
      <c r="AB34" s="8">
        <f t="shared" si="21"/>
        <v>9</v>
      </c>
    </row>
    <row r="35" spans="1:28" ht="15.75" customHeight="1">
      <c r="B35" s="2"/>
      <c r="C35" s="2" t="s">
        <v>7</v>
      </c>
      <c r="D35" s="2">
        <v>13</v>
      </c>
      <c r="E35" s="2">
        <v>3</v>
      </c>
      <c r="F35" s="2">
        <v>2.5</v>
      </c>
      <c r="G35" s="2">
        <v>0.5</v>
      </c>
      <c r="I35" s="2"/>
      <c r="J35" s="2" t="s">
        <v>70</v>
      </c>
      <c r="K35" s="2">
        <v>13</v>
      </c>
      <c r="L35" s="2">
        <v>3</v>
      </c>
      <c r="M35" s="2">
        <v>2.5</v>
      </c>
      <c r="N35" s="2">
        <v>0.5</v>
      </c>
      <c r="P35" s="2"/>
      <c r="Q35" s="2" t="s">
        <v>70</v>
      </c>
      <c r="R35" s="2">
        <v>13</v>
      </c>
      <c r="S35" s="2">
        <v>3</v>
      </c>
      <c r="T35" s="2">
        <v>2.5</v>
      </c>
      <c r="U35" s="2">
        <v>0.5</v>
      </c>
      <c r="W35" s="2"/>
      <c r="X35" s="2" t="s">
        <v>70</v>
      </c>
      <c r="Y35" s="8">
        <f t="shared" ref="Y35:AB35" si="22">R35-R38-R37+R39</f>
        <v>7.5</v>
      </c>
      <c r="Z35" s="8">
        <f t="shared" si="22"/>
        <v>1.5</v>
      </c>
      <c r="AA35" s="8">
        <f t="shared" si="22"/>
        <v>2</v>
      </c>
      <c r="AB35" s="8">
        <f t="shared" si="22"/>
        <v>0.5</v>
      </c>
    </row>
    <row r="36" spans="1:28" ht="15.75" customHeight="1">
      <c r="B36" s="2"/>
      <c r="C36" s="2" t="s">
        <v>8</v>
      </c>
      <c r="D36" s="2">
        <v>7</v>
      </c>
      <c r="E36" s="2">
        <v>2</v>
      </c>
      <c r="F36" s="2">
        <v>0</v>
      </c>
      <c r="G36" s="2">
        <v>0</v>
      </c>
      <c r="I36" s="2"/>
      <c r="J36" s="2" t="s">
        <v>66</v>
      </c>
      <c r="K36" s="2">
        <v>7</v>
      </c>
      <c r="L36" s="2">
        <v>2</v>
      </c>
      <c r="M36" s="2">
        <v>0</v>
      </c>
      <c r="N36" s="2">
        <v>0</v>
      </c>
      <c r="P36" s="2"/>
      <c r="Q36" s="2" t="s">
        <v>66</v>
      </c>
      <c r="R36" s="2">
        <v>7</v>
      </c>
      <c r="S36" s="2">
        <v>2</v>
      </c>
      <c r="T36" s="2">
        <v>0</v>
      </c>
      <c r="U36" s="2">
        <v>0</v>
      </c>
      <c r="W36" s="2"/>
      <c r="X36" s="2" t="s">
        <v>66</v>
      </c>
      <c r="Y36" s="8">
        <f t="shared" ref="Y36:AB36" si="23">R36-R39</f>
        <v>5.5</v>
      </c>
      <c r="Z36" s="8">
        <f t="shared" si="23"/>
        <v>2</v>
      </c>
      <c r="AA36" s="8">
        <f t="shared" si="23"/>
        <v>0</v>
      </c>
      <c r="AB36" s="8">
        <f t="shared" si="23"/>
        <v>0</v>
      </c>
    </row>
    <row r="37" spans="1:28" ht="15.75" customHeight="1">
      <c r="B37" s="2"/>
      <c r="C37" s="2" t="s">
        <v>9</v>
      </c>
      <c r="D37" s="2">
        <v>1.5</v>
      </c>
      <c r="E37" s="2">
        <v>0</v>
      </c>
      <c r="F37" s="2">
        <v>0</v>
      </c>
      <c r="G37" s="2">
        <v>0</v>
      </c>
      <c r="I37" s="2"/>
      <c r="J37" s="2" t="s">
        <v>71</v>
      </c>
      <c r="K37" s="2">
        <v>1.5</v>
      </c>
      <c r="L37" s="2">
        <v>0</v>
      </c>
      <c r="M37" s="2">
        <v>0</v>
      </c>
      <c r="N37" s="2">
        <v>0</v>
      </c>
      <c r="P37" s="2"/>
      <c r="Q37" s="2" t="s">
        <v>71</v>
      </c>
      <c r="R37" s="2">
        <v>1.5</v>
      </c>
      <c r="S37" s="2">
        <v>0</v>
      </c>
      <c r="T37" s="2">
        <v>0</v>
      </c>
      <c r="U37" s="2">
        <v>0</v>
      </c>
      <c r="W37" s="2"/>
      <c r="X37" s="2" t="s">
        <v>71</v>
      </c>
      <c r="Y37" s="8">
        <f t="shared" ref="Y37:AB37" si="24">R37-R39</f>
        <v>0</v>
      </c>
      <c r="Z37" s="8">
        <f t="shared" si="24"/>
        <v>0</v>
      </c>
      <c r="AA37" s="8">
        <f t="shared" si="24"/>
        <v>0</v>
      </c>
      <c r="AB37" s="8">
        <f t="shared" si="24"/>
        <v>0</v>
      </c>
    </row>
    <row r="38" spans="1:28" ht="15.75" customHeight="1">
      <c r="B38" s="2"/>
      <c r="C38" s="2" t="s">
        <v>10</v>
      </c>
      <c r="D38" s="2">
        <v>5.5</v>
      </c>
      <c r="E38" s="2">
        <v>1.5</v>
      </c>
      <c r="F38" s="2">
        <v>0.5</v>
      </c>
      <c r="G38" s="2">
        <v>0</v>
      </c>
      <c r="I38" s="2"/>
      <c r="J38" s="2" t="s">
        <v>72</v>
      </c>
      <c r="K38" s="2">
        <v>5.5</v>
      </c>
      <c r="L38" s="2">
        <v>1.5</v>
      </c>
      <c r="M38" s="2">
        <v>0.5</v>
      </c>
      <c r="N38" s="2">
        <v>0</v>
      </c>
      <c r="P38" s="2"/>
      <c r="Q38" s="2" t="s">
        <v>72</v>
      </c>
      <c r="R38" s="2">
        <v>5.5</v>
      </c>
      <c r="S38" s="2">
        <v>1.5</v>
      </c>
      <c r="T38" s="2">
        <v>0.5</v>
      </c>
      <c r="U38" s="2">
        <v>0</v>
      </c>
      <c r="W38" s="2"/>
      <c r="X38" s="2" t="s">
        <v>72</v>
      </c>
      <c r="Y38" s="8">
        <f t="shared" ref="Y38:AB38" si="25">R38-R39</f>
        <v>4</v>
      </c>
      <c r="Z38" s="8">
        <f t="shared" si="25"/>
        <v>1.5</v>
      </c>
      <c r="AA38" s="8">
        <f t="shared" si="25"/>
        <v>0.5</v>
      </c>
      <c r="AB38" s="8">
        <f t="shared" si="25"/>
        <v>0</v>
      </c>
    </row>
    <row r="39" spans="1:28" ht="15.75" customHeight="1">
      <c r="B39" s="2"/>
      <c r="C39" s="2" t="s">
        <v>11</v>
      </c>
      <c r="D39" s="2">
        <v>1.5</v>
      </c>
      <c r="E39" s="2">
        <v>0</v>
      </c>
      <c r="F39" s="2">
        <v>0</v>
      </c>
      <c r="G39" s="2">
        <v>0</v>
      </c>
      <c r="I39" s="2"/>
      <c r="J39" s="2" t="s">
        <v>73</v>
      </c>
      <c r="K39" s="2">
        <v>1.5</v>
      </c>
      <c r="L39" s="2">
        <v>0</v>
      </c>
      <c r="M39" s="2">
        <v>0</v>
      </c>
      <c r="N39" s="2">
        <v>0</v>
      </c>
      <c r="P39" s="2"/>
      <c r="Q39" s="2" t="s">
        <v>73</v>
      </c>
      <c r="R39" s="2">
        <v>1.5</v>
      </c>
      <c r="S39" s="2">
        <v>0</v>
      </c>
      <c r="T39" s="2">
        <v>0</v>
      </c>
      <c r="U39" s="2">
        <v>0</v>
      </c>
      <c r="W39" s="2"/>
      <c r="X39" s="2" t="s">
        <v>73</v>
      </c>
      <c r="Y39" s="8">
        <f t="shared" ref="Y39:AB39" si="26">R39</f>
        <v>1.5</v>
      </c>
      <c r="Z39" s="8">
        <f t="shared" si="26"/>
        <v>0</v>
      </c>
      <c r="AA39" s="8">
        <f t="shared" si="26"/>
        <v>0</v>
      </c>
      <c r="AB39" s="8">
        <f t="shared" si="26"/>
        <v>0</v>
      </c>
    </row>
    <row r="40" spans="1:28" ht="15.75" customHeight="1">
      <c r="B40" s="2"/>
      <c r="C40" s="2" t="s">
        <v>12</v>
      </c>
      <c r="D40" s="2">
        <v>19</v>
      </c>
      <c r="E40" s="2">
        <v>15.5</v>
      </c>
      <c r="F40" s="2">
        <v>1</v>
      </c>
      <c r="G40" s="2">
        <v>0.5</v>
      </c>
      <c r="I40" s="2"/>
      <c r="J40" s="2" t="s">
        <v>12</v>
      </c>
      <c r="K40" s="2">
        <v>19</v>
      </c>
      <c r="L40" s="2">
        <v>15.5</v>
      </c>
      <c r="M40" s="2">
        <v>1</v>
      </c>
      <c r="N40" s="2">
        <v>0.5</v>
      </c>
      <c r="P40" s="2"/>
      <c r="Q40" s="2" t="s">
        <v>12</v>
      </c>
      <c r="R40" s="2">
        <v>19</v>
      </c>
      <c r="S40" s="2">
        <v>15.5</v>
      </c>
      <c r="T40" s="2">
        <v>1</v>
      </c>
      <c r="U40" s="2">
        <v>0.5</v>
      </c>
      <c r="W40" s="2"/>
      <c r="X40" s="2" t="s">
        <v>12</v>
      </c>
      <c r="Y40" s="8">
        <f t="shared" ref="Y40:AB40" si="27">R40-R36-R37+R39</f>
        <v>12</v>
      </c>
      <c r="Z40" s="8">
        <f t="shared" si="27"/>
        <v>13.5</v>
      </c>
      <c r="AA40" s="8">
        <f t="shared" si="27"/>
        <v>1</v>
      </c>
      <c r="AB40" s="8">
        <f t="shared" si="27"/>
        <v>0.5</v>
      </c>
    </row>
    <row r="41" spans="1:28" ht="15.75" customHeight="1"/>
    <row r="42" spans="1:28" ht="15.75" customHeight="1">
      <c r="B42" s="1"/>
      <c r="C42" s="1"/>
      <c r="D42" s="1" t="s">
        <v>0</v>
      </c>
      <c r="E42" s="1"/>
      <c r="F42" s="1" t="s">
        <v>1</v>
      </c>
      <c r="G42" s="1"/>
      <c r="I42" s="1"/>
      <c r="J42" s="1"/>
      <c r="K42" s="1" t="s">
        <v>0</v>
      </c>
      <c r="L42" s="1"/>
      <c r="M42" s="1" t="s">
        <v>1</v>
      </c>
      <c r="N42" s="1"/>
      <c r="P42" s="1"/>
      <c r="Q42" s="1"/>
      <c r="R42" s="1" t="s">
        <v>0</v>
      </c>
      <c r="S42" s="1"/>
      <c r="T42" s="1" t="s">
        <v>1</v>
      </c>
      <c r="U42" s="1"/>
      <c r="W42" s="1"/>
      <c r="X42" s="1"/>
      <c r="Y42" s="1" t="s">
        <v>0</v>
      </c>
      <c r="Z42" s="1"/>
      <c r="AA42" s="1" t="s">
        <v>1</v>
      </c>
      <c r="AB42" s="1"/>
    </row>
    <row r="43" spans="1:28" ht="15.75" customHeight="1">
      <c r="B43" s="1" t="s">
        <v>18</v>
      </c>
      <c r="C43" s="1"/>
      <c r="D43" s="1" t="s">
        <v>3</v>
      </c>
      <c r="E43" s="1" t="s">
        <v>4</v>
      </c>
      <c r="F43" s="1" t="s">
        <v>3</v>
      </c>
      <c r="G43" s="1" t="s">
        <v>4</v>
      </c>
      <c r="I43" s="1" t="s">
        <v>18</v>
      </c>
      <c r="J43" s="1"/>
      <c r="K43" s="1" t="s">
        <v>3</v>
      </c>
      <c r="L43" s="1" t="s">
        <v>4</v>
      </c>
      <c r="M43" s="1" t="s">
        <v>3</v>
      </c>
      <c r="N43" s="1" t="s">
        <v>4</v>
      </c>
      <c r="P43" s="1" t="s">
        <v>18</v>
      </c>
      <c r="Q43" s="1"/>
      <c r="R43" s="1" t="s">
        <v>3</v>
      </c>
      <c r="S43" s="1" t="s">
        <v>4</v>
      </c>
      <c r="T43" s="1" t="s">
        <v>3</v>
      </c>
      <c r="U43" s="1" t="s">
        <v>4</v>
      </c>
      <c r="W43" s="1" t="s">
        <v>18</v>
      </c>
      <c r="X43" s="1"/>
      <c r="Y43" s="1" t="s">
        <v>3</v>
      </c>
      <c r="Z43" s="1" t="s">
        <v>4</v>
      </c>
      <c r="AA43" s="1" t="s">
        <v>3</v>
      </c>
      <c r="AB43" s="1" t="s">
        <v>4</v>
      </c>
    </row>
    <row r="44" spans="1:28" ht="15.75" customHeight="1">
      <c r="A44" s="6" t="s">
        <v>69</v>
      </c>
      <c r="B44" s="9" t="s">
        <v>35</v>
      </c>
      <c r="C44" s="2" t="s">
        <v>6</v>
      </c>
      <c r="D44" s="3">
        <v>12.666666666666666</v>
      </c>
      <c r="E44" s="3">
        <v>12</v>
      </c>
      <c r="F44" s="3">
        <v>8.3333333333333339</v>
      </c>
      <c r="G44" s="3">
        <v>3.3333333333333335</v>
      </c>
      <c r="I44" s="9" t="s">
        <v>35</v>
      </c>
      <c r="J44" s="2" t="s">
        <v>64</v>
      </c>
      <c r="K44" s="3">
        <v>12.666666666666666</v>
      </c>
      <c r="L44" s="3">
        <v>12</v>
      </c>
      <c r="M44" s="3">
        <v>8.3333333333333339</v>
      </c>
      <c r="N44" s="3">
        <v>3.3333333333333335</v>
      </c>
      <c r="P44" s="9" t="s">
        <v>35</v>
      </c>
      <c r="Q44" s="2" t="s">
        <v>64</v>
      </c>
      <c r="R44" s="3">
        <v>12.666666666666666</v>
      </c>
      <c r="S44" s="3">
        <v>12</v>
      </c>
      <c r="T44" s="3">
        <v>8.3333333333333339</v>
      </c>
      <c r="U44" s="3">
        <v>3.3333333333333335</v>
      </c>
      <c r="W44" s="9" t="s">
        <v>35</v>
      </c>
      <c r="X44" s="2" t="s">
        <v>64</v>
      </c>
      <c r="Y44" s="8">
        <f t="shared" ref="Y44:AB44" si="28">R44-R46-R48+R49</f>
        <v>8.3333333333333321</v>
      </c>
      <c r="Z44" s="8">
        <f t="shared" si="28"/>
        <v>8.3333333333333339</v>
      </c>
      <c r="AA44" s="8">
        <f t="shared" si="28"/>
        <v>8</v>
      </c>
      <c r="AB44" s="8">
        <f t="shared" si="28"/>
        <v>3</v>
      </c>
    </row>
    <row r="45" spans="1:28" ht="15.75" customHeight="1">
      <c r="B45" s="2"/>
      <c r="C45" s="2" t="s">
        <v>7</v>
      </c>
      <c r="D45" s="3">
        <v>11.666666666666666</v>
      </c>
      <c r="E45" s="3">
        <v>2.3333333333333335</v>
      </c>
      <c r="F45" s="3">
        <v>3.3333333333333335</v>
      </c>
      <c r="G45" s="3">
        <v>0.66666666666666663</v>
      </c>
      <c r="I45" s="2"/>
      <c r="J45" s="2" t="s">
        <v>70</v>
      </c>
      <c r="K45" s="3">
        <v>11.666666666666666</v>
      </c>
      <c r="L45" s="3">
        <v>2.3333333333333335</v>
      </c>
      <c r="M45" s="3">
        <v>3.3333333333333335</v>
      </c>
      <c r="N45" s="3">
        <v>0.66666666666666663</v>
      </c>
      <c r="P45" s="2"/>
      <c r="Q45" s="2" t="s">
        <v>70</v>
      </c>
      <c r="R45" s="3">
        <v>11.666666666666666</v>
      </c>
      <c r="S45" s="3">
        <v>2.3333333333333335</v>
      </c>
      <c r="T45" s="3">
        <v>3.3333333333333335</v>
      </c>
      <c r="U45" s="3">
        <v>0.66666666666666663</v>
      </c>
      <c r="W45" s="2"/>
      <c r="X45" s="2" t="s">
        <v>70</v>
      </c>
      <c r="Y45" s="8">
        <f t="shared" ref="Y45:AB45" si="29">R45-R48-R47+R49</f>
        <v>7.333333333333333</v>
      </c>
      <c r="Z45" s="8">
        <f t="shared" si="29"/>
        <v>1.666666666666667</v>
      </c>
      <c r="AA45" s="8">
        <f t="shared" si="29"/>
        <v>3</v>
      </c>
      <c r="AB45" s="8">
        <f t="shared" si="29"/>
        <v>0.66666666666666663</v>
      </c>
    </row>
    <row r="46" spans="1:28" ht="15.75" customHeight="1">
      <c r="B46" s="2"/>
      <c r="C46" s="2" t="s">
        <v>8</v>
      </c>
      <c r="D46" s="3">
        <v>4</v>
      </c>
      <c r="E46" s="3">
        <v>3.6666666666666665</v>
      </c>
      <c r="F46" s="3">
        <v>0.33333333333333331</v>
      </c>
      <c r="G46" s="3">
        <v>0.33333333333333331</v>
      </c>
      <c r="I46" s="2"/>
      <c r="J46" s="2" t="s">
        <v>66</v>
      </c>
      <c r="K46" s="3">
        <v>4</v>
      </c>
      <c r="L46" s="3">
        <v>3.6666666666666665</v>
      </c>
      <c r="M46" s="3">
        <v>0.33333333333333331</v>
      </c>
      <c r="N46" s="3">
        <v>0.33333333333333331</v>
      </c>
      <c r="P46" s="2"/>
      <c r="Q46" s="2" t="s">
        <v>66</v>
      </c>
      <c r="R46" s="3">
        <v>4</v>
      </c>
      <c r="S46" s="3">
        <v>3.6666666666666665</v>
      </c>
      <c r="T46" s="3">
        <v>0.33333333333333331</v>
      </c>
      <c r="U46" s="3">
        <v>0.33333333333333331</v>
      </c>
      <c r="W46" s="2"/>
      <c r="X46" s="2" t="s">
        <v>66</v>
      </c>
      <c r="Y46" s="8">
        <f t="shared" ref="Y46:AB46" si="30">R46-R49</f>
        <v>3.6666666666666665</v>
      </c>
      <c r="Z46" s="8">
        <f t="shared" si="30"/>
        <v>3.6666666666666665</v>
      </c>
      <c r="AA46" s="8">
        <f t="shared" si="30"/>
        <v>0</v>
      </c>
      <c r="AB46" s="8">
        <f t="shared" si="30"/>
        <v>0.33333333333333331</v>
      </c>
    </row>
    <row r="47" spans="1:28" ht="15.75" customHeight="1">
      <c r="B47" s="2"/>
      <c r="C47" s="2" t="s">
        <v>9</v>
      </c>
      <c r="D47" s="3">
        <v>4</v>
      </c>
      <c r="E47" s="3">
        <v>0.66666666666666663</v>
      </c>
      <c r="F47" s="3">
        <v>0.33333333333333331</v>
      </c>
      <c r="G47" s="3">
        <v>0</v>
      </c>
      <c r="I47" s="2"/>
      <c r="J47" s="2" t="s">
        <v>71</v>
      </c>
      <c r="K47" s="3">
        <v>4</v>
      </c>
      <c r="L47" s="3">
        <v>0.66666666666666663</v>
      </c>
      <c r="M47" s="3">
        <v>0.33333333333333331</v>
      </c>
      <c r="N47" s="3">
        <v>0</v>
      </c>
      <c r="P47" s="2"/>
      <c r="Q47" s="2" t="s">
        <v>71</v>
      </c>
      <c r="R47" s="3">
        <v>4</v>
      </c>
      <c r="S47" s="3">
        <v>0.66666666666666663</v>
      </c>
      <c r="T47" s="3">
        <v>0.33333333333333331</v>
      </c>
      <c r="U47" s="3">
        <v>0</v>
      </c>
      <c r="W47" s="2"/>
      <c r="X47" s="2" t="s">
        <v>71</v>
      </c>
      <c r="Y47" s="8">
        <f t="shared" ref="Y47:AB47" si="31">R47-R49</f>
        <v>3.6666666666666665</v>
      </c>
      <c r="Z47" s="8">
        <f t="shared" si="31"/>
        <v>0.66666666666666663</v>
      </c>
      <c r="AA47" s="8">
        <f t="shared" si="31"/>
        <v>0</v>
      </c>
      <c r="AB47" s="8">
        <f t="shared" si="31"/>
        <v>0</v>
      </c>
    </row>
    <row r="48" spans="1:28" ht="15.75" customHeight="1">
      <c r="B48" s="2"/>
      <c r="C48" s="2" t="s">
        <v>10</v>
      </c>
      <c r="D48" s="3">
        <v>0.66666666666666663</v>
      </c>
      <c r="E48" s="3">
        <v>0</v>
      </c>
      <c r="F48" s="3">
        <v>0.33333333333333331</v>
      </c>
      <c r="G48" s="3">
        <v>0</v>
      </c>
      <c r="I48" s="2"/>
      <c r="J48" s="2" t="s">
        <v>72</v>
      </c>
      <c r="K48" s="3">
        <v>0.66666666666666663</v>
      </c>
      <c r="L48" s="3">
        <v>0</v>
      </c>
      <c r="M48" s="3">
        <v>0.33333333333333331</v>
      </c>
      <c r="N48" s="3">
        <v>0</v>
      </c>
      <c r="P48" s="2"/>
      <c r="Q48" s="2" t="s">
        <v>72</v>
      </c>
      <c r="R48" s="3">
        <v>0.66666666666666663</v>
      </c>
      <c r="S48" s="3">
        <v>0</v>
      </c>
      <c r="T48" s="3">
        <v>0.33333333333333331</v>
      </c>
      <c r="U48" s="3">
        <v>0</v>
      </c>
      <c r="W48" s="2"/>
      <c r="X48" s="2" t="s">
        <v>72</v>
      </c>
      <c r="Y48" s="8">
        <f t="shared" ref="Y48:AB48" si="32">R48-R49</f>
        <v>0.33333333333333331</v>
      </c>
      <c r="Z48" s="8">
        <f t="shared" si="32"/>
        <v>0</v>
      </c>
      <c r="AA48" s="8">
        <f t="shared" si="32"/>
        <v>0</v>
      </c>
      <c r="AB48" s="8">
        <f t="shared" si="32"/>
        <v>0</v>
      </c>
    </row>
    <row r="49" spans="1:28" ht="15.75" customHeight="1">
      <c r="B49" s="2"/>
      <c r="C49" s="2" t="s">
        <v>11</v>
      </c>
      <c r="D49" s="3">
        <v>0.33333333333333331</v>
      </c>
      <c r="E49" s="3">
        <v>0</v>
      </c>
      <c r="F49" s="3">
        <v>0.33333333333333331</v>
      </c>
      <c r="G49" s="3">
        <v>0</v>
      </c>
      <c r="I49" s="2"/>
      <c r="J49" s="2" t="s">
        <v>73</v>
      </c>
      <c r="K49" s="3">
        <v>0.33333333333333331</v>
      </c>
      <c r="L49" s="3">
        <v>0</v>
      </c>
      <c r="M49" s="3">
        <v>0.33333333333333331</v>
      </c>
      <c r="N49" s="3">
        <v>0</v>
      </c>
      <c r="P49" s="2"/>
      <c r="Q49" s="2" t="s">
        <v>73</v>
      </c>
      <c r="R49" s="3">
        <v>0.33333333333333331</v>
      </c>
      <c r="S49" s="3">
        <v>0</v>
      </c>
      <c r="T49" s="3">
        <v>0.33333333333333331</v>
      </c>
      <c r="U49" s="3">
        <v>0</v>
      </c>
      <c r="W49" s="2"/>
      <c r="X49" s="2" t="s">
        <v>73</v>
      </c>
      <c r="Y49" s="8">
        <f t="shared" ref="Y49:AB49" si="33">R49</f>
        <v>0.33333333333333331</v>
      </c>
      <c r="Z49" s="8">
        <f t="shared" si="33"/>
        <v>0</v>
      </c>
      <c r="AA49" s="8">
        <f t="shared" si="33"/>
        <v>0.33333333333333331</v>
      </c>
      <c r="AB49" s="8">
        <f t="shared" si="33"/>
        <v>0</v>
      </c>
    </row>
    <row r="50" spans="1:28" ht="15.75" customHeight="1">
      <c r="B50" s="2"/>
      <c r="C50" s="2" t="s">
        <v>12</v>
      </c>
      <c r="D50" s="3">
        <v>19.666666666666668</v>
      </c>
      <c r="E50" s="3">
        <v>19.666666666666668</v>
      </c>
      <c r="F50" s="3">
        <v>3</v>
      </c>
      <c r="G50" s="3">
        <v>2.6666666666666665</v>
      </c>
      <c r="I50" s="2"/>
      <c r="J50" s="2" t="s">
        <v>12</v>
      </c>
      <c r="K50" s="3">
        <v>19.666666666666668</v>
      </c>
      <c r="L50" s="3">
        <v>19.666666666666668</v>
      </c>
      <c r="M50" s="3">
        <v>3</v>
      </c>
      <c r="N50" s="3">
        <v>2.6666666666666665</v>
      </c>
      <c r="P50" s="2"/>
      <c r="Q50" s="2" t="s">
        <v>12</v>
      </c>
      <c r="R50" s="3">
        <v>19.666666666666668</v>
      </c>
      <c r="S50" s="3">
        <v>19.666666666666668</v>
      </c>
      <c r="T50" s="3">
        <v>3</v>
      </c>
      <c r="U50" s="3">
        <v>2.6666666666666665</v>
      </c>
      <c r="W50" s="2"/>
      <c r="X50" s="2" t="s">
        <v>12</v>
      </c>
      <c r="Y50" s="8">
        <f t="shared" ref="Y50:AB50" si="34">R50-R46-R47+R49</f>
        <v>12.000000000000002</v>
      </c>
      <c r="Z50" s="8">
        <f t="shared" si="34"/>
        <v>15.333333333333334</v>
      </c>
      <c r="AA50" s="8">
        <f t="shared" si="34"/>
        <v>2.6666666666666665</v>
      </c>
      <c r="AB50" s="8">
        <f t="shared" si="34"/>
        <v>2.333333333333333</v>
      </c>
    </row>
    <row r="51" spans="1:28" ht="15.75" customHeight="1"/>
    <row r="52" spans="1:28" ht="15.75" customHeight="1">
      <c r="B52" s="1"/>
      <c r="C52" s="1"/>
      <c r="D52" s="1" t="s">
        <v>0</v>
      </c>
      <c r="E52" s="1"/>
      <c r="F52" s="1" t="s">
        <v>1</v>
      </c>
      <c r="G52" s="1"/>
      <c r="I52" s="1"/>
      <c r="J52" s="1"/>
      <c r="K52" s="1" t="s">
        <v>0</v>
      </c>
      <c r="L52" s="1"/>
      <c r="M52" s="1" t="s">
        <v>1</v>
      </c>
      <c r="N52" s="1"/>
      <c r="P52" s="1"/>
      <c r="Q52" s="1"/>
      <c r="R52" s="1" t="s">
        <v>0</v>
      </c>
      <c r="S52" s="1"/>
      <c r="T52" s="1" t="s">
        <v>1</v>
      </c>
      <c r="U52" s="1"/>
      <c r="W52" s="1"/>
      <c r="X52" s="1"/>
      <c r="Y52" s="1" t="s">
        <v>0</v>
      </c>
      <c r="Z52" s="1"/>
      <c r="AA52" s="1" t="s">
        <v>1</v>
      </c>
      <c r="AB52" s="1"/>
    </row>
    <row r="53" spans="1:28" ht="15.75" customHeight="1">
      <c r="B53" s="1" t="s">
        <v>18</v>
      </c>
      <c r="C53" s="1"/>
      <c r="D53" s="1" t="s">
        <v>3</v>
      </c>
      <c r="E53" s="1" t="s">
        <v>4</v>
      </c>
      <c r="F53" s="1" t="s">
        <v>3</v>
      </c>
      <c r="G53" s="1" t="s">
        <v>4</v>
      </c>
      <c r="I53" s="1" t="s">
        <v>18</v>
      </c>
      <c r="J53" s="1"/>
      <c r="K53" s="1" t="s">
        <v>3</v>
      </c>
      <c r="L53" s="1" t="s">
        <v>4</v>
      </c>
      <c r="M53" s="1" t="s">
        <v>3</v>
      </c>
      <c r="N53" s="1" t="s">
        <v>4</v>
      </c>
      <c r="P53" s="1" t="s">
        <v>18</v>
      </c>
      <c r="Q53" s="1"/>
      <c r="R53" s="1" t="s">
        <v>3</v>
      </c>
      <c r="S53" s="1" t="s">
        <v>4</v>
      </c>
      <c r="T53" s="1" t="s">
        <v>3</v>
      </c>
      <c r="U53" s="1" t="s">
        <v>4</v>
      </c>
      <c r="W53" s="1" t="s">
        <v>18</v>
      </c>
      <c r="X53" s="1"/>
      <c r="Y53" s="1" t="s">
        <v>3</v>
      </c>
      <c r="Z53" s="1" t="s">
        <v>4</v>
      </c>
      <c r="AA53" s="1" t="s">
        <v>3</v>
      </c>
      <c r="AB53" s="1" t="s">
        <v>4</v>
      </c>
    </row>
    <row r="54" spans="1:28" ht="15.75" customHeight="1">
      <c r="A54" s="6" t="s">
        <v>69</v>
      </c>
      <c r="B54" s="9" t="s">
        <v>42</v>
      </c>
      <c r="C54" s="2" t="s">
        <v>6</v>
      </c>
      <c r="D54" s="3">
        <v>34</v>
      </c>
      <c r="E54" s="3">
        <v>35</v>
      </c>
      <c r="F54" s="3">
        <v>13.5</v>
      </c>
      <c r="G54" s="3">
        <v>17</v>
      </c>
      <c r="I54" s="9" t="s">
        <v>42</v>
      </c>
      <c r="J54" s="2" t="s">
        <v>64</v>
      </c>
      <c r="K54" s="3">
        <v>34</v>
      </c>
      <c r="L54" s="3">
        <v>35</v>
      </c>
      <c r="M54" s="3">
        <v>13.5</v>
      </c>
      <c r="N54" s="3">
        <v>17</v>
      </c>
      <c r="P54" s="9" t="s">
        <v>42</v>
      </c>
      <c r="Q54" s="2" t="s">
        <v>64</v>
      </c>
      <c r="R54" s="3">
        <v>34</v>
      </c>
      <c r="S54" s="3">
        <v>35</v>
      </c>
      <c r="T54" s="3">
        <v>13.5</v>
      </c>
      <c r="U54" s="3">
        <v>17</v>
      </c>
      <c r="W54" s="9" t="s">
        <v>42</v>
      </c>
      <c r="X54" s="2" t="s">
        <v>64</v>
      </c>
      <c r="Y54" s="8">
        <f t="shared" ref="Y54:AB54" si="35">R54-R56-R58+R59</f>
        <v>25</v>
      </c>
      <c r="Z54" s="8">
        <f t="shared" si="35"/>
        <v>31</v>
      </c>
      <c r="AA54" s="8">
        <f t="shared" si="35"/>
        <v>12.5</v>
      </c>
      <c r="AB54" s="8">
        <f t="shared" si="35"/>
        <v>16.5</v>
      </c>
    </row>
    <row r="55" spans="1:28" ht="15.75" customHeight="1">
      <c r="B55" s="2"/>
      <c r="C55" s="2" t="s">
        <v>7</v>
      </c>
      <c r="D55" s="3">
        <v>21.5</v>
      </c>
      <c r="E55" s="3">
        <v>10.5</v>
      </c>
      <c r="F55" s="3">
        <v>3</v>
      </c>
      <c r="G55" s="3">
        <v>2.5</v>
      </c>
      <c r="I55" s="2"/>
      <c r="J55" s="2" t="s">
        <v>70</v>
      </c>
      <c r="K55" s="3">
        <v>21.5</v>
      </c>
      <c r="L55" s="3">
        <v>10.5</v>
      </c>
      <c r="M55" s="3">
        <v>3</v>
      </c>
      <c r="N55" s="3">
        <v>2.5</v>
      </c>
      <c r="P55" s="2"/>
      <c r="Q55" s="2" t="s">
        <v>70</v>
      </c>
      <c r="R55" s="3">
        <v>21.5</v>
      </c>
      <c r="S55" s="3">
        <v>10.5</v>
      </c>
      <c r="T55" s="3">
        <v>3</v>
      </c>
      <c r="U55" s="3">
        <v>2.5</v>
      </c>
      <c r="W55" s="2"/>
      <c r="X55" s="2" t="s">
        <v>70</v>
      </c>
      <c r="Y55" s="8">
        <f t="shared" ref="Y55:AB55" si="36">R55-R58-R57+R59</f>
        <v>12</v>
      </c>
      <c r="Z55" s="8">
        <f t="shared" si="36"/>
        <v>6</v>
      </c>
      <c r="AA55" s="8">
        <f t="shared" si="36"/>
        <v>2.5</v>
      </c>
      <c r="AB55" s="8">
        <f t="shared" si="36"/>
        <v>2</v>
      </c>
    </row>
    <row r="56" spans="1:28" ht="15.75" customHeight="1">
      <c r="B56" s="2"/>
      <c r="C56" s="2" t="s">
        <v>8</v>
      </c>
      <c r="D56" s="3">
        <v>4.5</v>
      </c>
      <c r="E56" s="3">
        <v>3.5</v>
      </c>
      <c r="F56" s="3">
        <v>0.5</v>
      </c>
      <c r="G56" s="3">
        <v>0</v>
      </c>
      <c r="I56" s="2"/>
      <c r="J56" s="2" t="s">
        <v>66</v>
      </c>
      <c r="K56" s="3">
        <v>4.5</v>
      </c>
      <c r="L56" s="3">
        <v>3.5</v>
      </c>
      <c r="M56" s="3">
        <v>0.5</v>
      </c>
      <c r="N56" s="3">
        <v>0</v>
      </c>
      <c r="P56" s="2"/>
      <c r="Q56" s="2" t="s">
        <v>66</v>
      </c>
      <c r="R56" s="3">
        <v>4.5</v>
      </c>
      <c r="S56" s="3">
        <v>3.5</v>
      </c>
      <c r="T56" s="3">
        <v>0.5</v>
      </c>
      <c r="U56" s="3">
        <v>0</v>
      </c>
      <c r="W56" s="2"/>
      <c r="X56" s="2" t="s">
        <v>66</v>
      </c>
      <c r="Y56" s="8">
        <f t="shared" ref="Y56:AB56" si="37">R56-R59</f>
        <v>3.5</v>
      </c>
      <c r="Z56" s="8">
        <f t="shared" si="37"/>
        <v>3</v>
      </c>
      <c r="AA56" s="8">
        <f t="shared" si="37"/>
        <v>0.5</v>
      </c>
      <c r="AB56" s="8">
        <f t="shared" si="37"/>
        <v>0</v>
      </c>
    </row>
    <row r="57" spans="1:28" ht="15.75" customHeight="1">
      <c r="B57" s="2"/>
      <c r="C57" s="2" t="s">
        <v>9</v>
      </c>
      <c r="D57" s="3">
        <v>5</v>
      </c>
      <c r="E57" s="3">
        <v>4</v>
      </c>
      <c r="F57" s="3">
        <v>0</v>
      </c>
      <c r="G57" s="3">
        <v>0</v>
      </c>
      <c r="I57" s="2"/>
      <c r="J57" s="2" t="s">
        <v>71</v>
      </c>
      <c r="K57" s="3">
        <v>5</v>
      </c>
      <c r="L57" s="3">
        <v>4</v>
      </c>
      <c r="M57" s="3">
        <v>0</v>
      </c>
      <c r="N57" s="3">
        <v>0</v>
      </c>
      <c r="P57" s="2"/>
      <c r="Q57" s="2" t="s">
        <v>71</v>
      </c>
      <c r="R57" s="3">
        <v>5</v>
      </c>
      <c r="S57" s="3">
        <v>4</v>
      </c>
      <c r="T57" s="3">
        <v>0</v>
      </c>
      <c r="U57" s="3">
        <v>0</v>
      </c>
      <c r="W57" s="2"/>
      <c r="X57" s="2" t="s">
        <v>71</v>
      </c>
      <c r="Y57" s="8">
        <f t="shared" ref="Y57:AB57" si="38">R57-R59</f>
        <v>4</v>
      </c>
      <c r="Z57" s="8">
        <f t="shared" si="38"/>
        <v>3.5</v>
      </c>
      <c r="AA57" s="8">
        <f t="shared" si="38"/>
        <v>0</v>
      </c>
      <c r="AB57" s="8">
        <f t="shared" si="38"/>
        <v>0</v>
      </c>
    </row>
    <row r="58" spans="1:28" ht="15.75" customHeight="1">
      <c r="B58" s="2"/>
      <c r="C58" s="2" t="s">
        <v>10</v>
      </c>
      <c r="D58" s="3">
        <v>5.5</v>
      </c>
      <c r="E58" s="3">
        <v>1</v>
      </c>
      <c r="F58" s="3">
        <v>0.5</v>
      </c>
      <c r="G58" s="3">
        <v>0.5</v>
      </c>
      <c r="I58" s="2"/>
      <c r="J58" s="2" t="s">
        <v>72</v>
      </c>
      <c r="K58" s="3">
        <v>5.5</v>
      </c>
      <c r="L58" s="3">
        <v>1</v>
      </c>
      <c r="M58" s="3">
        <v>0.5</v>
      </c>
      <c r="N58" s="3">
        <v>0.5</v>
      </c>
      <c r="P58" s="2"/>
      <c r="Q58" s="2" t="s">
        <v>72</v>
      </c>
      <c r="R58" s="3">
        <v>5.5</v>
      </c>
      <c r="S58" s="3">
        <v>1</v>
      </c>
      <c r="T58" s="3">
        <v>0.5</v>
      </c>
      <c r="U58" s="3">
        <v>0.5</v>
      </c>
      <c r="W58" s="2"/>
      <c r="X58" s="2" t="s">
        <v>72</v>
      </c>
      <c r="Y58" s="8">
        <f t="shared" ref="Y58:AB58" si="39">R58-R59</f>
        <v>4.5</v>
      </c>
      <c r="Z58" s="8">
        <f t="shared" si="39"/>
        <v>0.5</v>
      </c>
      <c r="AA58" s="8">
        <f t="shared" si="39"/>
        <v>0.5</v>
      </c>
      <c r="AB58" s="8">
        <f t="shared" si="39"/>
        <v>0.5</v>
      </c>
    </row>
    <row r="59" spans="1:28" ht="15.75" customHeight="1">
      <c r="B59" s="2"/>
      <c r="C59" s="2" t="s">
        <v>11</v>
      </c>
      <c r="D59" s="3">
        <v>1</v>
      </c>
      <c r="E59" s="3">
        <v>0.5</v>
      </c>
      <c r="F59" s="3">
        <v>0</v>
      </c>
      <c r="G59" s="3">
        <v>0</v>
      </c>
      <c r="I59" s="2"/>
      <c r="J59" s="2" t="s">
        <v>73</v>
      </c>
      <c r="K59" s="3">
        <v>1</v>
      </c>
      <c r="L59" s="3">
        <v>0.5</v>
      </c>
      <c r="M59" s="3">
        <v>0</v>
      </c>
      <c r="N59" s="3">
        <v>0</v>
      </c>
      <c r="P59" s="2"/>
      <c r="Q59" s="2" t="s">
        <v>73</v>
      </c>
      <c r="R59" s="3">
        <v>1</v>
      </c>
      <c r="S59" s="3">
        <v>0.5</v>
      </c>
      <c r="T59" s="3">
        <v>0</v>
      </c>
      <c r="U59" s="3">
        <v>0</v>
      </c>
      <c r="W59" s="2"/>
      <c r="X59" s="2" t="s">
        <v>73</v>
      </c>
      <c r="Y59" s="8">
        <f t="shared" ref="Y59:AB59" si="40">R59</f>
        <v>1</v>
      </c>
      <c r="Z59" s="8">
        <f t="shared" si="40"/>
        <v>0.5</v>
      </c>
      <c r="AA59" s="8">
        <f t="shared" si="40"/>
        <v>0</v>
      </c>
      <c r="AB59" s="8">
        <f t="shared" si="40"/>
        <v>0</v>
      </c>
    </row>
    <row r="60" spans="1:28" ht="15.75" customHeight="1">
      <c r="B60" s="2"/>
      <c r="C60" s="2" t="s">
        <v>12</v>
      </c>
      <c r="D60" s="3">
        <v>21</v>
      </c>
      <c r="E60" s="3">
        <v>29</v>
      </c>
      <c r="F60" s="3">
        <v>2.5</v>
      </c>
      <c r="G60" s="3">
        <v>1.5</v>
      </c>
      <c r="I60" s="2"/>
      <c r="J60" s="2" t="s">
        <v>12</v>
      </c>
      <c r="K60" s="3">
        <v>21</v>
      </c>
      <c r="L60" s="3">
        <v>29</v>
      </c>
      <c r="M60" s="3">
        <v>2.5</v>
      </c>
      <c r="N60" s="3">
        <v>1.5</v>
      </c>
      <c r="P60" s="2"/>
      <c r="Q60" s="2" t="s">
        <v>12</v>
      </c>
      <c r="R60" s="3">
        <v>21</v>
      </c>
      <c r="S60" s="3">
        <v>29</v>
      </c>
      <c r="T60" s="3">
        <v>2.5</v>
      </c>
      <c r="U60" s="3">
        <v>1.5</v>
      </c>
      <c r="W60" s="2"/>
      <c r="X60" s="2" t="s">
        <v>12</v>
      </c>
      <c r="Y60" s="8">
        <f t="shared" ref="Y60:AB60" si="41">R60-R56-R57+R59</f>
        <v>12.5</v>
      </c>
      <c r="Z60" s="8">
        <f t="shared" si="41"/>
        <v>22</v>
      </c>
      <c r="AA60" s="8">
        <f t="shared" si="41"/>
        <v>2</v>
      </c>
      <c r="AB60" s="8">
        <f t="shared" si="41"/>
        <v>1.5</v>
      </c>
    </row>
    <row r="61" spans="1:28" ht="15.75" customHeight="1"/>
    <row r="62" spans="1:28" ht="15.75" customHeight="1">
      <c r="B62" s="1"/>
      <c r="C62" s="1"/>
      <c r="D62" s="1" t="s">
        <v>0</v>
      </c>
      <c r="E62" s="1"/>
      <c r="F62" s="1" t="s">
        <v>1</v>
      </c>
      <c r="G62" s="1"/>
      <c r="I62" s="1"/>
      <c r="J62" s="1"/>
      <c r="K62" s="1" t="s">
        <v>0</v>
      </c>
      <c r="L62" s="1"/>
      <c r="M62" s="1" t="s">
        <v>1</v>
      </c>
      <c r="N62" s="1"/>
      <c r="P62" s="1"/>
      <c r="Q62" s="1"/>
      <c r="R62" s="1" t="s">
        <v>0</v>
      </c>
      <c r="S62" s="1"/>
      <c r="T62" s="1" t="s">
        <v>1</v>
      </c>
      <c r="U62" s="1"/>
      <c r="W62" s="1"/>
      <c r="X62" s="1"/>
      <c r="Y62" s="1" t="s">
        <v>0</v>
      </c>
      <c r="Z62" s="1"/>
      <c r="AA62" s="1" t="s">
        <v>1</v>
      </c>
      <c r="AB62" s="1"/>
    </row>
    <row r="63" spans="1:28" ht="15.75" customHeight="1">
      <c r="B63" s="1" t="s">
        <v>18</v>
      </c>
      <c r="C63" s="1"/>
      <c r="D63" s="1" t="s">
        <v>3</v>
      </c>
      <c r="E63" s="1" t="s">
        <v>4</v>
      </c>
      <c r="F63" s="1" t="s">
        <v>3</v>
      </c>
      <c r="G63" s="1" t="s">
        <v>4</v>
      </c>
      <c r="I63" s="1" t="s">
        <v>18</v>
      </c>
      <c r="J63" s="1"/>
      <c r="K63" s="1" t="s">
        <v>3</v>
      </c>
      <c r="L63" s="1" t="s">
        <v>4</v>
      </c>
      <c r="M63" s="1" t="s">
        <v>3</v>
      </c>
      <c r="N63" s="1" t="s">
        <v>4</v>
      </c>
      <c r="P63" s="1" t="s">
        <v>18</v>
      </c>
      <c r="Q63" s="1"/>
      <c r="R63" s="1" t="s">
        <v>3</v>
      </c>
      <c r="S63" s="1" t="s">
        <v>4</v>
      </c>
      <c r="T63" s="1" t="s">
        <v>3</v>
      </c>
      <c r="U63" s="1" t="s">
        <v>4</v>
      </c>
      <c r="W63" s="1" t="s">
        <v>18</v>
      </c>
      <c r="X63" s="1"/>
      <c r="Y63" s="1" t="s">
        <v>3</v>
      </c>
      <c r="Z63" s="1" t="s">
        <v>4</v>
      </c>
      <c r="AA63" s="1" t="s">
        <v>3</v>
      </c>
      <c r="AB63" s="1" t="s">
        <v>4</v>
      </c>
    </row>
    <row r="64" spans="1:28" ht="15.75" customHeight="1">
      <c r="A64" s="6" t="s">
        <v>74</v>
      </c>
      <c r="B64" s="2" t="s">
        <v>56</v>
      </c>
      <c r="C64" s="2" t="s">
        <v>6</v>
      </c>
      <c r="D64" s="4">
        <v>20</v>
      </c>
      <c r="E64" s="4">
        <v>8</v>
      </c>
      <c r="F64" s="4">
        <v>6</v>
      </c>
      <c r="G64" s="4">
        <v>8</v>
      </c>
      <c r="I64" s="2" t="s">
        <v>56</v>
      </c>
      <c r="J64" s="2" t="s">
        <v>64</v>
      </c>
      <c r="K64" s="4">
        <v>20</v>
      </c>
      <c r="L64" s="4">
        <v>8</v>
      </c>
      <c r="M64" s="4">
        <v>6</v>
      </c>
      <c r="N64" s="4">
        <v>8</v>
      </c>
      <c r="P64" s="2" t="s">
        <v>56</v>
      </c>
      <c r="Q64" s="2" t="s">
        <v>64</v>
      </c>
      <c r="R64" s="4">
        <v>20</v>
      </c>
      <c r="S64" s="4">
        <v>8</v>
      </c>
      <c r="T64" s="4">
        <v>6</v>
      </c>
      <c r="U64" s="4">
        <v>8</v>
      </c>
      <c r="W64" s="10" t="s">
        <v>56</v>
      </c>
      <c r="X64" s="2" t="s">
        <v>64</v>
      </c>
      <c r="Y64" s="8">
        <f t="shared" ref="Y64:AB64" si="42">R64-R66-R68+R69</f>
        <v>15</v>
      </c>
      <c r="Z64" s="8">
        <f t="shared" si="42"/>
        <v>7</v>
      </c>
      <c r="AA64" s="8">
        <f t="shared" si="42"/>
        <v>5</v>
      </c>
      <c r="AB64" s="8">
        <f t="shared" si="42"/>
        <v>7</v>
      </c>
    </row>
    <row r="65" spans="2:28" ht="15.75" customHeight="1">
      <c r="B65" s="2"/>
      <c r="C65" s="2" t="s">
        <v>7</v>
      </c>
      <c r="D65" s="4">
        <v>13</v>
      </c>
      <c r="E65" s="4">
        <v>7</v>
      </c>
      <c r="F65" s="4">
        <v>3</v>
      </c>
      <c r="G65" s="4">
        <v>2</v>
      </c>
      <c r="I65" s="2"/>
      <c r="J65" s="2" t="s">
        <v>70</v>
      </c>
      <c r="K65" s="4">
        <v>13</v>
      </c>
      <c r="L65" s="4">
        <v>7</v>
      </c>
      <c r="M65" s="4">
        <v>3</v>
      </c>
      <c r="N65" s="4">
        <v>2</v>
      </c>
      <c r="P65" s="2"/>
      <c r="Q65" s="2" t="s">
        <v>70</v>
      </c>
      <c r="R65" s="4">
        <v>13</v>
      </c>
      <c r="S65" s="4">
        <v>7</v>
      </c>
      <c r="T65" s="4">
        <v>3</v>
      </c>
      <c r="U65" s="4">
        <v>2</v>
      </c>
      <c r="W65" s="2"/>
      <c r="X65" s="2" t="s">
        <v>70</v>
      </c>
      <c r="Y65" s="8">
        <f t="shared" ref="Y65:AB65" si="43">R65-R68-R67+R69</f>
        <v>6</v>
      </c>
      <c r="Z65" s="8">
        <f t="shared" si="43"/>
        <v>3</v>
      </c>
      <c r="AA65" s="8">
        <f t="shared" si="43"/>
        <v>2</v>
      </c>
      <c r="AB65" s="8">
        <f t="shared" si="43"/>
        <v>0</v>
      </c>
    </row>
    <row r="66" spans="2:28" ht="15.75" customHeight="1">
      <c r="B66" s="2"/>
      <c r="C66" s="2" t="s">
        <v>8</v>
      </c>
      <c r="D66" s="4">
        <v>2</v>
      </c>
      <c r="E66" s="4">
        <v>1</v>
      </c>
      <c r="F66" s="4">
        <v>0</v>
      </c>
      <c r="G66" s="4">
        <v>0</v>
      </c>
      <c r="I66" s="2"/>
      <c r="J66" s="2" t="s">
        <v>66</v>
      </c>
      <c r="K66" s="4">
        <v>2</v>
      </c>
      <c r="L66" s="4">
        <v>1</v>
      </c>
      <c r="M66" s="4">
        <v>0</v>
      </c>
      <c r="N66" s="4">
        <v>0</v>
      </c>
      <c r="P66" s="2"/>
      <c r="Q66" s="2" t="s">
        <v>66</v>
      </c>
      <c r="R66" s="4">
        <v>2</v>
      </c>
      <c r="S66" s="4">
        <v>1</v>
      </c>
      <c r="T66" s="4">
        <v>0</v>
      </c>
      <c r="U66" s="4">
        <v>0</v>
      </c>
      <c r="W66" s="2"/>
      <c r="X66" s="2" t="s">
        <v>66</v>
      </c>
      <c r="Y66" s="8">
        <f t="shared" ref="Y66:AB66" si="44">R66-R69</f>
        <v>2</v>
      </c>
      <c r="Z66" s="8">
        <f t="shared" si="44"/>
        <v>0</v>
      </c>
      <c r="AA66" s="8">
        <f t="shared" si="44"/>
        <v>0</v>
      </c>
      <c r="AB66" s="8">
        <f t="shared" si="44"/>
        <v>0</v>
      </c>
    </row>
    <row r="67" spans="2:28" ht="15.75" customHeight="1">
      <c r="B67" s="2"/>
      <c r="C67" s="2" t="s">
        <v>9</v>
      </c>
      <c r="D67" s="4">
        <v>4</v>
      </c>
      <c r="E67" s="4">
        <v>4</v>
      </c>
      <c r="F67" s="4">
        <v>0</v>
      </c>
      <c r="G67" s="4">
        <v>1</v>
      </c>
      <c r="I67" s="2"/>
      <c r="J67" s="2" t="s">
        <v>71</v>
      </c>
      <c r="K67" s="4">
        <v>4</v>
      </c>
      <c r="L67" s="4">
        <v>4</v>
      </c>
      <c r="M67" s="4">
        <v>0</v>
      </c>
      <c r="N67" s="4">
        <v>1</v>
      </c>
      <c r="P67" s="2"/>
      <c r="Q67" s="2" t="s">
        <v>71</v>
      </c>
      <c r="R67" s="4">
        <v>4</v>
      </c>
      <c r="S67" s="4">
        <v>4</v>
      </c>
      <c r="T67" s="4">
        <v>0</v>
      </c>
      <c r="U67" s="4">
        <v>1</v>
      </c>
      <c r="W67" s="2"/>
      <c r="X67" s="2" t="s">
        <v>71</v>
      </c>
      <c r="Y67" s="8">
        <f t="shared" ref="Y67:AB67" si="45">R67-R69</f>
        <v>4</v>
      </c>
      <c r="Z67" s="8">
        <f t="shared" si="45"/>
        <v>3</v>
      </c>
      <c r="AA67" s="8">
        <f t="shared" si="45"/>
        <v>0</v>
      </c>
      <c r="AB67" s="8">
        <f t="shared" si="45"/>
        <v>1</v>
      </c>
    </row>
    <row r="68" spans="2:28" ht="15.75" customHeight="1">
      <c r="B68" s="2"/>
      <c r="C68" s="2" t="s">
        <v>10</v>
      </c>
      <c r="D68" s="4">
        <v>3</v>
      </c>
      <c r="E68" s="4">
        <v>1</v>
      </c>
      <c r="F68" s="4">
        <v>1</v>
      </c>
      <c r="G68" s="4">
        <v>1</v>
      </c>
      <c r="I68" s="2"/>
      <c r="J68" s="2" t="s">
        <v>72</v>
      </c>
      <c r="K68" s="4">
        <v>3</v>
      </c>
      <c r="L68" s="4">
        <v>1</v>
      </c>
      <c r="M68" s="4">
        <v>1</v>
      </c>
      <c r="N68" s="4">
        <v>1</v>
      </c>
      <c r="P68" s="2"/>
      <c r="Q68" s="2" t="s">
        <v>72</v>
      </c>
      <c r="R68" s="4">
        <v>3</v>
      </c>
      <c r="S68" s="4">
        <v>1</v>
      </c>
      <c r="T68" s="4">
        <v>1</v>
      </c>
      <c r="U68" s="4">
        <v>1</v>
      </c>
      <c r="W68" s="2"/>
      <c r="X68" s="2" t="s">
        <v>72</v>
      </c>
      <c r="Y68" s="8">
        <f t="shared" ref="Y68:AB68" si="46">R68-R69</f>
        <v>3</v>
      </c>
      <c r="Z68" s="8">
        <f t="shared" si="46"/>
        <v>0</v>
      </c>
      <c r="AA68" s="8">
        <f t="shared" si="46"/>
        <v>1</v>
      </c>
      <c r="AB68" s="8">
        <f t="shared" si="46"/>
        <v>1</v>
      </c>
    </row>
    <row r="69" spans="2:28" ht="15.75" customHeight="1">
      <c r="B69" s="2"/>
      <c r="C69" s="2" t="s">
        <v>11</v>
      </c>
      <c r="D69" s="4">
        <v>0</v>
      </c>
      <c r="E69" s="4">
        <v>1</v>
      </c>
      <c r="F69" s="4">
        <v>0</v>
      </c>
      <c r="G69" s="4">
        <v>0</v>
      </c>
      <c r="I69" s="2"/>
      <c r="J69" s="2" t="s">
        <v>73</v>
      </c>
      <c r="K69" s="4">
        <v>0</v>
      </c>
      <c r="L69" s="4">
        <v>1</v>
      </c>
      <c r="M69" s="4">
        <v>0</v>
      </c>
      <c r="N69" s="4">
        <v>0</v>
      </c>
      <c r="P69" s="2"/>
      <c r="Q69" s="2" t="s">
        <v>73</v>
      </c>
      <c r="R69" s="4">
        <v>0</v>
      </c>
      <c r="S69" s="4">
        <v>1</v>
      </c>
      <c r="T69" s="4">
        <v>0</v>
      </c>
      <c r="U69" s="4">
        <v>0</v>
      </c>
      <c r="W69" s="2"/>
      <c r="X69" s="2" t="s">
        <v>73</v>
      </c>
      <c r="Y69" s="8">
        <f t="shared" ref="Y69:AB69" si="47">R69</f>
        <v>0</v>
      </c>
      <c r="Z69" s="8">
        <f t="shared" si="47"/>
        <v>1</v>
      </c>
      <c r="AA69" s="8">
        <f t="shared" si="47"/>
        <v>0</v>
      </c>
      <c r="AB69" s="8">
        <f t="shared" si="47"/>
        <v>0</v>
      </c>
    </row>
    <row r="70" spans="2:28" ht="15.75" customHeight="1">
      <c r="B70" s="2"/>
      <c r="C70" s="2" t="s">
        <v>12</v>
      </c>
      <c r="D70" s="4">
        <v>10</v>
      </c>
      <c r="E70" s="4">
        <v>13</v>
      </c>
      <c r="F70" s="4">
        <v>1</v>
      </c>
      <c r="G70" s="4">
        <v>2</v>
      </c>
      <c r="I70" s="2"/>
      <c r="J70" s="2" t="s">
        <v>12</v>
      </c>
      <c r="K70" s="4">
        <v>10</v>
      </c>
      <c r="L70" s="4">
        <v>13</v>
      </c>
      <c r="M70" s="4">
        <v>1</v>
      </c>
      <c r="N70" s="4">
        <v>2</v>
      </c>
      <c r="P70" s="2"/>
      <c r="Q70" s="2" t="s">
        <v>12</v>
      </c>
      <c r="R70" s="4">
        <v>10</v>
      </c>
      <c r="S70" s="4">
        <v>13</v>
      </c>
      <c r="T70" s="4">
        <v>1</v>
      </c>
      <c r="U70" s="4">
        <v>2</v>
      </c>
      <c r="W70" s="2"/>
      <c r="X70" s="2" t="s">
        <v>12</v>
      </c>
      <c r="Y70" s="8">
        <f t="shared" ref="Y70:AB70" si="48">R70-R66-R67+R69</f>
        <v>4</v>
      </c>
      <c r="Z70" s="8">
        <f t="shared" si="48"/>
        <v>9</v>
      </c>
      <c r="AA70" s="8">
        <f t="shared" si="48"/>
        <v>1</v>
      </c>
      <c r="AB70" s="8">
        <f t="shared" si="48"/>
        <v>1</v>
      </c>
    </row>
    <row r="71" spans="2:28" ht="15.75" customHeight="1"/>
    <row r="72" spans="2:28" ht="15.75" customHeight="1"/>
    <row r="73" spans="2:28" ht="15.75" customHeight="1"/>
    <row r="74" spans="2:28" ht="15.75" customHeight="1"/>
    <row r="75" spans="2:28" ht="15.75" customHeight="1"/>
    <row r="76" spans="2:28" ht="15.75" customHeight="1"/>
    <row r="77" spans="2:28" ht="15.75" customHeight="1"/>
    <row r="78" spans="2:28" ht="15.75" customHeight="1"/>
    <row r="79" spans="2:28" ht="15.75" customHeight="1"/>
    <row r="80" spans="2:2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sheetViews>
  <sheetFormatPr baseColWidth="10" defaultColWidth="14.42578125" defaultRowHeight="15" customHeight="1"/>
  <cols>
    <col min="1" max="1" width="24.42578125" customWidth="1"/>
    <col min="2" max="28" width="9.140625" customWidth="1"/>
  </cols>
  <sheetData>
    <row r="1" spans="1:28">
      <c r="B1" s="5" t="s">
        <v>58</v>
      </c>
      <c r="C1" s="5"/>
      <c r="D1" s="5"/>
      <c r="E1" s="5"/>
      <c r="F1" s="5"/>
      <c r="G1" s="5"/>
      <c r="I1" s="5" t="s">
        <v>59</v>
      </c>
      <c r="J1" s="5"/>
      <c r="K1" s="5"/>
      <c r="L1" s="5"/>
      <c r="M1" s="5"/>
      <c r="N1" s="5"/>
      <c r="P1" s="5" t="s">
        <v>60</v>
      </c>
      <c r="Q1" s="5"/>
      <c r="R1" s="5"/>
      <c r="S1" s="5"/>
      <c r="T1" s="5"/>
      <c r="U1" s="5"/>
      <c r="W1" s="5" t="s">
        <v>61</v>
      </c>
      <c r="X1" s="5"/>
      <c r="Y1" s="5"/>
      <c r="Z1" s="5"/>
      <c r="AA1" s="5"/>
      <c r="AB1" s="5"/>
    </row>
    <row r="2" spans="1:28">
      <c r="B2" s="1"/>
      <c r="C2" s="1"/>
      <c r="D2" s="1" t="s">
        <v>0</v>
      </c>
      <c r="E2" s="1"/>
      <c r="F2" s="1" t="s">
        <v>1</v>
      </c>
      <c r="G2" s="1"/>
      <c r="I2" s="1"/>
      <c r="J2" s="1"/>
      <c r="K2" s="1" t="s">
        <v>0</v>
      </c>
      <c r="L2" s="1"/>
      <c r="M2" s="1" t="s">
        <v>1</v>
      </c>
      <c r="N2" s="1"/>
      <c r="P2" s="1"/>
      <c r="Q2" s="1"/>
      <c r="R2" s="1" t="s">
        <v>0</v>
      </c>
      <c r="S2" s="1"/>
      <c r="T2" s="1" t="s">
        <v>1</v>
      </c>
      <c r="U2" s="1"/>
      <c r="W2" s="1"/>
      <c r="X2" s="1"/>
      <c r="Y2" s="1" t="s">
        <v>0</v>
      </c>
      <c r="Z2" s="1"/>
      <c r="AA2" s="1" t="s">
        <v>1</v>
      </c>
      <c r="AB2" s="1"/>
    </row>
    <row r="3" spans="1:28">
      <c r="B3" s="1" t="s">
        <v>22</v>
      </c>
      <c r="C3" s="1"/>
      <c r="D3" s="1" t="s">
        <v>3</v>
      </c>
      <c r="E3" s="1" t="s">
        <v>4</v>
      </c>
      <c r="F3" s="1" t="s">
        <v>3</v>
      </c>
      <c r="G3" s="1" t="s">
        <v>4</v>
      </c>
      <c r="I3" s="1" t="s">
        <v>22</v>
      </c>
      <c r="J3" s="1"/>
      <c r="K3" s="1" t="s">
        <v>3</v>
      </c>
      <c r="L3" s="1" t="s">
        <v>4</v>
      </c>
      <c r="M3" s="1" t="s">
        <v>3</v>
      </c>
      <c r="N3" s="1" t="s">
        <v>4</v>
      </c>
      <c r="P3" s="1" t="s">
        <v>22</v>
      </c>
      <c r="Q3" s="1"/>
      <c r="R3" s="1" t="s">
        <v>3</v>
      </c>
      <c r="S3" s="1" t="s">
        <v>4</v>
      </c>
      <c r="T3" s="1" t="s">
        <v>3</v>
      </c>
      <c r="U3" s="1" t="s">
        <v>4</v>
      </c>
      <c r="W3" s="1" t="s">
        <v>22</v>
      </c>
      <c r="X3" s="1"/>
      <c r="Y3" s="1" t="s">
        <v>3</v>
      </c>
      <c r="Z3" s="1" t="s">
        <v>4</v>
      </c>
      <c r="AA3" s="1" t="s">
        <v>3</v>
      </c>
      <c r="AB3" s="1" t="s">
        <v>4</v>
      </c>
    </row>
    <row r="4" spans="1:28">
      <c r="A4" s="6" t="s">
        <v>69</v>
      </c>
      <c r="B4" s="9" t="s">
        <v>23</v>
      </c>
      <c r="C4" s="2" t="s">
        <v>6</v>
      </c>
      <c r="D4" s="2">
        <v>13.5</v>
      </c>
      <c r="E4" s="2">
        <v>12</v>
      </c>
      <c r="F4" s="2">
        <v>2.5</v>
      </c>
      <c r="G4" s="2">
        <v>2.5</v>
      </c>
      <c r="I4" s="9" t="s">
        <v>23</v>
      </c>
      <c r="J4" s="2" t="s">
        <v>64</v>
      </c>
      <c r="K4" s="2">
        <v>13.5</v>
      </c>
      <c r="L4" s="2">
        <v>12</v>
      </c>
      <c r="M4" s="2">
        <v>2.5</v>
      </c>
      <c r="N4" s="2">
        <v>2.5</v>
      </c>
      <c r="P4" s="9" t="s">
        <v>23</v>
      </c>
      <c r="Q4" s="2" t="s">
        <v>64</v>
      </c>
      <c r="R4" s="2">
        <v>13.5</v>
      </c>
      <c r="S4" s="2">
        <v>12</v>
      </c>
      <c r="T4" s="2">
        <v>2.5</v>
      </c>
      <c r="U4" s="2">
        <v>2.5</v>
      </c>
      <c r="W4" s="9" t="s">
        <v>23</v>
      </c>
      <c r="X4" s="2" t="s">
        <v>64</v>
      </c>
      <c r="Y4" s="8">
        <f t="shared" ref="Y4:AB4" si="0">R4-R6-R8+R9</f>
        <v>9.5</v>
      </c>
      <c r="Z4" s="8">
        <f t="shared" si="0"/>
        <v>8</v>
      </c>
      <c r="AA4" s="8">
        <f t="shared" si="0"/>
        <v>2.5</v>
      </c>
      <c r="AB4" s="8">
        <f t="shared" si="0"/>
        <v>2.5</v>
      </c>
    </row>
    <row r="5" spans="1:28">
      <c r="B5" s="2"/>
      <c r="C5" s="2" t="s">
        <v>7</v>
      </c>
      <c r="D5" s="2">
        <v>15</v>
      </c>
      <c r="E5" s="2">
        <v>6</v>
      </c>
      <c r="F5" s="2">
        <v>1</v>
      </c>
      <c r="G5" s="2">
        <v>1</v>
      </c>
      <c r="I5" s="2"/>
      <c r="J5" s="2" t="s">
        <v>76</v>
      </c>
      <c r="K5" s="2">
        <v>15</v>
      </c>
      <c r="L5" s="2">
        <v>6</v>
      </c>
      <c r="M5" s="2">
        <v>1</v>
      </c>
      <c r="N5" s="2">
        <v>1</v>
      </c>
      <c r="P5" s="2"/>
      <c r="Q5" s="2" t="s">
        <v>76</v>
      </c>
      <c r="R5" s="2">
        <v>15</v>
      </c>
      <c r="S5" s="2">
        <v>6</v>
      </c>
      <c r="T5" s="2">
        <v>1</v>
      </c>
      <c r="U5" s="2">
        <v>1</v>
      </c>
      <c r="W5" s="2"/>
      <c r="X5" s="2" t="s">
        <v>76</v>
      </c>
      <c r="Y5" s="8">
        <f t="shared" ref="Y5:AB5" si="1">R5-R8-R7+R9</f>
        <v>7.5</v>
      </c>
      <c r="Z5" s="8">
        <f t="shared" si="1"/>
        <v>4</v>
      </c>
      <c r="AA5" s="8">
        <f t="shared" si="1"/>
        <v>1</v>
      </c>
      <c r="AB5" s="8">
        <f t="shared" si="1"/>
        <v>0.5</v>
      </c>
    </row>
    <row r="6" spans="1:28">
      <c r="B6" s="2"/>
      <c r="C6" s="2" t="s">
        <v>8</v>
      </c>
      <c r="D6" s="2">
        <v>3.5</v>
      </c>
      <c r="E6" s="2">
        <v>4</v>
      </c>
      <c r="F6" s="2">
        <v>0</v>
      </c>
      <c r="G6" s="2">
        <v>0</v>
      </c>
      <c r="I6" s="2"/>
      <c r="J6" s="2" t="s">
        <v>66</v>
      </c>
      <c r="K6" s="2">
        <v>3.5</v>
      </c>
      <c r="L6" s="2">
        <v>4</v>
      </c>
      <c r="M6" s="2">
        <v>0</v>
      </c>
      <c r="N6" s="2">
        <v>0</v>
      </c>
      <c r="P6" s="2"/>
      <c r="Q6" s="2" t="s">
        <v>66</v>
      </c>
      <c r="R6" s="2">
        <v>3.5</v>
      </c>
      <c r="S6" s="2">
        <v>4</v>
      </c>
      <c r="T6" s="2">
        <v>0</v>
      </c>
      <c r="U6" s="2">
        <v>0</v>
      </c>
      <c r="W6" s="2"/>
      <c r="X6" s="2" t="s">
        <v>66</v>
      </c>
      <c r="Y6" s="8">
        <f t="shared" ref="Y6:AB6" si="2">R6-R9</f>
        <v>3</v>
      </c>
      <c r="Z6" s="8">
        <f t="shared" si="2"/>
        <v>4</v>
      </c>
      <c r="AA6" s="8">
        <f t="shared" si="2"/>
        <v>0</v>
      </c>
      <c r="AB6" s="8">
        <f t="shared" si="2"/>
        <v>0</v>
      </c>
    </row>
    <row r="7" spans="1:28">
      <c r="B7" s="2"/>
      <c r="C7" s="2" t="s">
        <v>9</v>
      </c>
      <c r="D7" s="2">
        <v>7</v>
      </c>
      <c r="E7" s="2">
        <v>2</v>
      </c>
      <c r="F7" s="2">
        <v>0</v>
      </c>
      <c r="G7" s="2">
        <v>0.5</v>
      </c>
      <c r="I7" s="2"/>
      <c r="J7" s="2" t="s">
        <v>77</v>
      </c>
      <c r="K7" s="2">
        <v>7</v>
      </c>
      <c r="L7" s="2">
        <v>2</v>
      </c>
      <c r="M7" s="2">
        <v>0</v>
      </c>
      <c r="N7" s="2">
        <v>0.5</v>
      </c>
      <c r="P7" s="2"/>
      <c r="Q7" s="2" t="s">
        <v>77</v>
      </c>
      <c r="R7" s="2">
        <v>7</v>
      </c>
      <c r="S7" s="2">
        <v>2</v>
      </c>
      <c r="T7" s="2">
        <v>0</v>
      </c>
      <c r="U7" s="2">
        <v>0.5</v>
      </c>
      <c r="W7" s="2"/>
      <c r="X7" s="2" t="s">
        <v>77</v>
      </c>
      <c r="Y7" s="8">
        <f t="shared" ref="Y7:AB7" si="3">R7-R9</f>
        <v>6.5</v>
      </c>
      <c r="Z7" s="8">
        <f t="shared" si="3"/>
        <v>2</v>
      </c>
      <c r="AA7" s="8">
        <f t="shared" si="3"/>
        <v>0</v>
      </c>
      <c r="AB7" s="8">
        <f t="shared" si="3"/>
        <v>0.5</v>
      </c>
    </row>
    <row r="8" spans="1:28">
      <c r="B8" s="2"/>
      <c r="C8" s="2" t="s">
        <v>10</v>
      </c>
      <c r="D8" s="2">
        <v>1</v>
      </c>
      <c r="E8" s="2">
        <v>0</v>
      </c>
      <c r="F8" s="2">
        <v>0</v>
      </c>
      <c r="G8" s="2">
        <v>0</v>
      </c>
      <c r="I8" s="2"/>
      <c r="J8" s="2" t="s">
        <v>78</v>
      </c>
      <c r="K8" s="2">
        <v>1</v>
      </c>
      <c r="L8" s="2">
        <v>0</v>
      </c>
      <c r="M8" s="2">
        <v>0</v>
      </c>
      <c r="N8" s="2">
        <v>0</v>
      </c>
      <c r="P8" s="2"/>
      <c r="Q8" s="2" t="s">
        <v>78</v>
      </c>
      <c r="R8" s="2">
        <v>1</v>
      </c>
      <c r="S8" s="2">
        <v>0</v>
      </c>
      <c r="T8" s="2">
        <v>0</v>
      </c>
      <c r="U8" s="2">
        <v>0</v>
      </c>
      <c r="W8" s="2"/>
      <c r="X8" s="2" t="s">
        <v>78</v>
      </c>
      <c r="Y8" s="8">
        <f t="shared" ref="Y8:AB8" si="4">R8-R9</f>
        <v>0.5</v>
      </c>
      <c r="Z8" s="8">
        <f t="shared" si="4"/>
        <v>0</v>
      </c>
      <c r="AA8" s="8">
        <f t="shared" si="4"/>
        <v>0</v>
      </c>
      <c r="AB8" s="8">
        <f t="shared" si="4"/>
        <v>0</v>
      </c>
    </row>
    <row r="9" spans="1:28">
      <c r="B9" s="2"/>
      <c r="C9" s="2" t="s">
        <v>11</v>
      </c>
      <c r="D9" s="2">
        <v>0.5</v>
      </c>
      <c r="E9" s="2">
        <v>0</v>
      </c>
      <c r="F9" s="2">
        <v>0</v>
      </c>
      <c r="G9" s="2">
        <v>0</v>
      </c>
      <c r="I9" s="2"/>
      <c r="J9" s="2" t="s">
        <v>79</v>
      </c>
      <c r="K9" s="2">
        <v>0.5</v>
      </c>
      <c r="L9" s="2">
        <v>0</v>
      </c>
      <c r="M9" s="2">
        <v>0</v>
      </c>
      <c r="N9" s="2">
        <v>0</v>
      </c>
      <c r="P9" s="2"/>
      <c r="Q9" s="2" t="s">
        <v>79</v>
      </c>
      <c r="R9" s="2">
        <v>0.5</v>
      </c>
      <c r="S9" s="2">
        <v>0</v>
      </c>
      <c r="T9" s="2">
        <v>0</v>
      </c>
      <c r="U9" s="2">
        <v>0</v>
      </c>
      <c r="W9" s="2"/>
      <c r="X9" s="2" t="s">
        <v>79</v>
      </c>
      <c r="Y9" s="8">
        <f t="shared" ref="Y9:AB9" si="5">R9</f>
        <v>0.5</v>
      </c>
      <c r="Z9" s="8">
        <f t="shared" si="5"/>
        <v>0</v>
      </c>
      <c r="AA9" s="8">
        <f t="shared" si="5"/>
        <v>0</v>
      </c>
      <c r="AB9" s="8">
        <f t="shared" si="5"/>
        <v>0</v>
      </c>
    </row>
    <row r="10" spans="1:28">
      <c r="B10" s="2"/>
      <c r="C10" s="2" t="s">
        <v>15</v>
      </c>
      <c r="D10" s="2">
        <v>21.5</v>
      </c>
      <c r="E10" s="2">
        <v>16.5</v>
      </c>
      <c r="F10" s="2">
        <v>2.5</v>
      </c>
      <c r="G10" s="2">
        <v>2.5</v>
      </c>
      <c r="I10" s="2"/>
      <c r="J10" s="2" t="s">
        <v>12</v>
      </c>
      <c r="K10" s="2">
        <v>21.5</v>
      </c>
      <c r="L10" s="2">
        <v>16.5</v>
      </c>
      <c r="M10" s="2">
        <v>2.5</v>
      </c>
      <c r="N10" s="2">
        <v>2.5</v>
      </c>
      <c r="P10" s="2"/>
      <c r="Q10" s="2" t="s">
        <v>12</v>
      </c>
      <c r="R10" s="2">
        <v>21.5</v>
      </c>
      <c r="S10" s="2">
        <v>16.5</v>
      </c>
      <c r="T10" s="2">
        <v>2.5</v>
      </c>
      <c r="U10" s="2">
        <v>2.5</v>
      </c>
      <c r="W10" s="2"/>
      <c r="X10" s="2" t="s">
        <v>12</v>
      </c>
      <c r="Y10" s="8">
        <f t="shared" ref="Y10:AB10" si="6">R10-R6-R7+R9</f>
        <v>11.5</v>
      </c>
      <c r="Z10" s="8">
        <f t="shared" si="6"/>
        <v>10.5</v>
      </c>
      <c r="AA10" s="8">
        <f t="shared" si="6"/>
        <v>2.5</v>
      </c>
      <c r="AB10" s="8">
        <f t="shared" si="6"/>
        <v>2</v>
      </c>
    </row>
    <row r="12" spans="1:28">
      <c r="B12" s="1"/>
      <c r="C12" s="1"/>
      <c r="D12" s="1" t="s">
        <v>0</v>
      </c>
      <c r="E12" s="1"/>
      <c r="F12" s="1" t="s">
        <v>1</v>
      </c>
      <c r="G12" s="1"/>
      <c r="I12" s="1"/>
      <c r="J12" s="1"/>
      <c r="K12" s="1" t="s">
        <v>0</v>
      </c>
      <c r="L12" s="1"/>
      <c r="M12" s="1" t="s">
        <v>1</v>
      </c>
      <c r="N12" s="1"/>
      <c r="P12" s="1"/>
      <c r="Q12" s="1"/>
      <c r="R12" s="1" t="s">
        <v>0</v>
      </c>
      <c r="S12" s="1"/>
      <c r="T12" s="1" t="s">
        <v>1</v>
      </c>
      <c r="U12" s="1"/>
      <c r="W12" s="1"/>
      <c r="X12" s="1"/>
      <c r="Y12" s="1" t="s">
        <v>0</v>
      </c>
      <c r="Z12" s="1"/>
      <c r="AA12" s="1" t="s">
        <v>1</v>
      </c>
      <c r="AB12" s="1"/>
    </row>
    <row r="13" spans="1:28">
      <c r="B13" s="1" t="s">
        <v>22</v>
      </c>
      <c r="C13" s="1"/>
      <c r="D13" s="1" t="s">
        <v>3</v>
      </c>
      <c r="E13" s="1" t="s">
        <v>4</v>
      </c>
      <c r="F13" s="1" t="s">
        <v>3</v>
      </c>
      <c r="G13" s="1" t="s">
        <v>4</v>
      </c>
      <c r="I13" s="1" t="s">
        <v>22</v>
      </c>
      <c r="J13" s="1"/>
      <c r="K13" s="1" t="s">
        <v>3</v>
      </c>
      <c r="L13" s="1" t="s">
        <v>4</v>
      </c>
      <c r="M13" s="1" t="s">
        <v>3</v>
      </c>
      <c r="N13" s="1" t="s">
        <v>4</v>
      </c>
      <c r="P13" s="1" t="s">
        <v>22</v>
      </c>
      <c r="Q13" s="1"/>
      <c r="R13" s="1" t="s">
        <v>3</v>
      </c>
      <c r="S13" s="1" t="s">
        <v>4</v>
      </c>
      <c r="T13" s="1" t="s">
        <v>3</v>
      </c>
      <c r="U13" s="1" t="s">
        <v>4</v>
      </c>
      <c r="W13" s="1" t="s">
        <v>22</v>
      </c>
      <c r="X13" s="1"/>
      <c r="Y13" s="1" t="s">
        <v>3</v>
      </c>
      <c r="Z13" s="1" t="s">
        <v>4</v>
      </c>
      <c r="AA13" s="1" t="s">
        <v>3</v>
      </c>
      <c r="AB13" s="1" t="s">
        <v>4</v>
      </c>
    </row>
    <row r="14" spans="1:28">
      <c r="A14" s="6" t="s">
        <v>69</v>
      </c>
      <c r="B14" s="9" t="s">
        <v>25</v>
      </c>
      <c r="C14" s="2" t="s">
        <v>6</v>
      </c>
      <c r="D14" s="2">
        <v>28</v>
      </c>
      <c r="E14" s="2">
        <v>20</v>
      </c>
      <c r="F14" s="2">
        <v>14</v>
      </c>
      <c r="G14" s="2">
        <v>13.5</v>
      </c>
      <c r="I14" s="9" t="s">
        <v>25</v>
      </c>
      <c r="J14" s="2" t="s">
        <v>64</v>
      </c>
      <c r="K14" s="2">
        <v>28</v>
      </c>
      <c r="L14" s="2">
        <v>20</v>
      </c>
      <c r="M14" s="2">
        <v>14</v>
      </c>
      <c r="N14" s="2">
        <v>13.5</v>
      </c>
      <c r="P14" s="9" t="s">
        <v>25</v>
      </c>
      <c r="Q14" s="2" t="s">
        <v>64</v>
      </c>
      <c r="R14" s="2">
        <v>28</v>
      </c>
      <c r="S14" s="2">
        <v>20</v>
      </c>
      <c r="T14" s="2">
        <v>14</v>
      </c>
      <c r="U14" s="2">
        <v>13.5</v>
      </c>
      <c r="W14" s="9" t="s">
        <v>25</v>
      </c>
      <c r="X14" s="2" t="s">
        <v>64</v>
      </c>
      <c r="Y14" s="8">
        <f t="shared" ref="Y14:AB14" si="7">R14-R16-R18+R19</f>
        <v>16</v>
      </c>
      <c r="Z14" s="8">
        <f t="shared" si="7"/>
        <v>15.5</v>
      </c>
      <c r="AA14" s="8">
        <f t="shared" si="7"/>
        <v>12.5</v>
      </c>
      <c r="AB14" s="8">
        <f t="shared" si="7"/>
        <v>12.5</v>
      </c>
    </row>
    <row r="15" spans="1:28">
      <c r="B15" s="2"/>
      <c r="C15" s="2" t="s">
        <v>7</v>
      </c>
      <c r="D15" s="2">
        <v>16</v>
      </c>
      <c r="E15" s="2">
        <v>12.5</v>
      </c>
      <c r="F15" s="2">
        <v>1.5</v>
      </c>
      <c r="G15" s="2">
        <v>1.5</v>
      </c>
      <c r="I15" s="2"/>
      <c r="J15" s="2" t="s">
        <v>76</v>
      </c>
      <c r="K15" s="2">
        <v>16</v>
      </c>
      <c r="L15" s="2">
        <v>12.5</v>
      </c>
      <c r="M15" s="2">
        <v>1.5</v>
      </c>
      <c r="N15" s="2">
        <v>1.5</v>
      </c>
      <c r="P15" s="2"/>
      <c r="Q15" s="2" t="s">
        <v>76</v>
      </c>
      <c r="R15" s="2">
        <v>16</v>
      </c>
      <c r="S15" s="2">
        <v>12.5</v>
      </c>
      <c r="T15" s="2">
        <v>1.5</v>
      </c>
      <c r="U15" s="2">
        <v>1.5</v>
      </c>
      <c r="W15" s="2"/>
      <c r="X15" s="2" t="s">
        <v>76</v>
      </c>
      <c r="Y15" s="8">
        <f t="shared" ref="Y15:AB15" si="8">R15-R18-R17+R19</f>
        <v>10.5</v>
      </c>
      <c r="Z15" s="8">
        <f t="shared" si="8"/>
        <v>10.5</v>
      </c>
      <c r="AA15" s="8">
        <f t="shared" si="8"/>
        <v>1</v>
      </c>
      <c r="AB15" s="8">
        <f t="shared" si="8"/>
        <v>1</v>
      </c>
    </row>
    <row r="16" spans="1:28">
      <c r="B16" s="2"/>
      <c r="C16" s="2" t="s">
        <v>8</v>
      </c>
      <c r="D16" s="2">
        <v>10.5</v>
      </c>
      <c r="E16" s="2">
        <v>4</v>
      </c>
      <c r="F16" s="2">
        <v>1.5</v>
      </c>
      <c r="G16" s="2">
        <v>1</v>
      </c>
      <c r="I16" s="2"/>
      <c r="J16" s="2" t="s">
        <v>66</v>
      </c>
      <c r="K16" s="2">
        <v>10.5</v>
      </c>
      <c r="L16" s="2">
        <v>4</v>
      </c>
      <c r="M16" s="2">
        <v>1.5</v>
      </c>
      <c r="N16" s="2">
        <v>1</v>
      </c>
      <c r="P16" s="2"/>
      <c r="Q16" s="2" t="s">
        <v>66</v>
      </c>
      <c r="R16" s="2">
        <v>10.5</v>
      </c>
      <c r="S16" s="2">
        <v>4</v>
      </c>
      <c r="T16" s="2">
        <v>1.5</v>
      </c>
      <c r="U16" s="2">
        <v>1</v>
      </c>
      <c r="W16" s="2"/>
      <c r="X16" s="2" t="s">
        <v>66</v>
      </c>
      <c r="Y16" s="8">
        <f t="shared" ref="Y16:AB16" si="9">R16-R19</f>
        <v>9</v>
      </c>
      <c r="Z16" s="8">
        <f t="shared" si="9"/>
        <v>3.5</v>
      </c>
      <c r="AA16" s="8">
        <f t="shared" si="9"/>
        <v>1.5</v>
      </c>
      <c r="AB16" s="8">
        <f t="shared" si="9"/>
        <v>0.5</v>
      </c>
    </row>
    <row r="17" spans="1:28">
      <c r="B17" s="2"/>
      <c r="C17" s="2" t="s">
        <v>9</v>
      </c>
      <c r="D17" s="2">
        <v>4</v>
      </c>
      <c r="E17" s="2">
        <v>1.5</v>
      </c>
      <c r="F17" s="2">
        <v>0.5</v>
      </c>
      <c r="G17" s="2">
        <v>0.5</v>
      </c>
      <c r="I17" s="2"/>
      <c r="J17" s="2" t="s">
        <v>77</v>
      </c>
      <c r="K17" s="2">
        <v>4</v>
      </c>
      <c r="L17" s="2">
        <v>1.5</v>
      </c>
      <c r="M17" s="2">
        <v>0.5</v>
      </c>
      <c r="N17" s="2">
        <v>0.5</v>
      </c>
      <c r="P17" s="2"/>
      <c r="Q17" s="2" t="s">
        <v>77</v>
      </c>
      <c r="R17" s="2">
        <v>4</v>
      </c>
      <c r="S17" s="2">
        <v>1.5</v>
      </c>
      <c r="T17" s="2">
        <v>0.5</v>
      </c>
      <c r="U17" s="2">
        <v>0.5</v>
      </c>
      <c r="W17" s="2"/>
      <c r="X17" s="2" t="s">
        <v>77</v>
      </c>
      <c r="Y17" s="8">
        <f t="shared" ref="Y17:AB17" si="10">R17-R19</f>
        <v>2.5</v>
      </c>
      <c r="Z17" s="8">
        <f t="shared" si="10"/>
        <v>1</v>
      </c>
      <c r="AA17" s="8">
        <f t="shared" si="10"/>
        <v>0.5</v>
      </c>
      <c r="AB17" s="8">
        <f t="shared" si="10"/>
        <v>0</v>
      </c>
    </row>
    <row r="18" spans="1:28">
      <c r="B18" s="2"/>
      <c r="C18" s="2" t="s">
        <v>10</v>
      </c>
      <c r="D18" s="2">
        <v>3</v>
      </c>
      <c r="E18" s="2">
        <v>1</v>
      </c>
      <c r="F18" s="2">
        <v>0</v>
      </c>
      <c r="G18" s="2">
        <v>0.5</v>
      </c>
      <c r="I18" s="2"/>
      <c r="J18" s="2" t="s">
        <v>78</v>
      </c>
      <c r="K18" s="2">
        <v>3</v>
      </c>
      <c r="L18" s="2">
        <v>1</v>
      </c>
      <c r="M18" s="2">
        <v>0</v>
      </c>
      <c r="N18" s="2">
        <v>0.5</v>
      </c>
      <c r="P18" s="2"/>
      <c r="Q18" s="2" t="s">
        <v>78</v>
      </c>
      <c r="R18" s="2">
        <v>3</v>
      </c>
      <c r="S18" s="2">
        <v>1</v>
      </c>
      <c r="T18" s="2">
        <v>0</v>
      </c>
      <c r="U18" s="2">
        <v>0.5</v>
      </c>
      <c r="W18" s="2"/>
      <c r="X18" s="2" t="s">
        <v>78</v>
      </c>
      <c r="Y18" s="8">
        <f t="shared" ref="Y18:AB18" si="11">R18-R19</f>
        <v>1.5</v>
      </c>
      <c r="Z18" s="8">
        <f t="shared" si="11"/>
        <v>0.5</v>
      </c>
      <c r="AA18" s="8">
        <f t="shared" si="11"/>
        <v>0</v>
      </c>
      <c r="AB18" s="8">
        <f t="shared" si="11"/>
        <v>0</v>
      </c>
    </row>
    <row r="19" spans="1:28">
      <c r="B19" s="2"/>
      <c r="C19" s="2" t="s">
        <v>11</v>
      </c>
      <c r="D19" s="2">
        <v>1.5</v>
      </c>
      <c r="E19" s="2">
        <v>0.5</v>
      </c>
      <c r="F19" s="2">
        <v>0</v>
      </c>
      <c r="G19" s="2">
        <v>0.5</v>
      </c>
      <c r="I19" s="2"/>
      <c r="J19" s="2" t="s">
        <v>79</v>
      </c>
      <c r="K19" s="2">
        <v>1.5</v>
      </c>
      <c r="L19" s="2">
        <v>0.5</v>
      </c>
      <c r="M19" s="2">
        <v>0</v>
      </c>
      <c r="N19" s="2">
        <v>0.5</v>
      </c>
      <c r="P19" s="2"/>
      <c r="Q19" s="2" t="s">
        <v>79</v>
      </c>
      <c r="R19" s="2">
        <v>1.5</v>
      </c>
      <c r="S19" s="2">
        <v>0.5</v>
      </c>
      <c r="T19" s="2">
        <v>0</v>
      </c>
      <c r="U19" s="2">
        <v>0.5</v>
      </c>
      <c r="W19" s="2"/>
      <c r="X19" s="2" t="s">
        <v>79</v>
      </c>
      <c r="Y19" s="8">
        <f t="shared" ref="Y19:AB19" si="12">R19</f>
        <v>1.5</v>
      </c>
      <c r="Z19" s="8">
        <f t="shared" si="12"/>
        <v>0.5</v>
      </c>
      <c r="AA19" s="8">
        <f t="shared" si="12"/>
        <v>0</v>
      </c>
      <c r="AB19" s="8">
        <f t="shared" si="12"/>
        <v>0.5</v>
      </c>
    </row>
    <row r="20" spans="1:28">
      <c r="B20" s="2"/>
      <c r="C20" s="2" t="s">
        <v>15</v>
      </c>
      <c r="D20" s="2">
        <v>23.5</v>
      </c>
      <c r="E20" s="2">
        <v>21</v>
      </c>
      <c r="F20" s="2">
        <v>3</v>
      </c>
      <c r="G20" s="2">
        <v>4.5</v>
      </c>
      <c r="I20" s="2"/>
      <c r="J20" s="2" t="s">
        <v>12</v>
      </c>
      <c r="K20" s="2">
        <v>23.5</v>
      </c>
      <c r="L20" s="2">
        <v>21</v>
      </c>
      <c r="M20" s="2">
        <v>3</v>
      </c>
      <c r="N20" s="2">
        <v>4.5</v>
      </c>
      <c r="P20" s="2"/>
      <c r="Q20" s="2" t="s">
        <v>12</v>
      </c>
      <c r="R20" s="2">
        <v>23.5</v>
      </c>
      <c r="S20" s="2">
        <v>21</v>
      </c>
      <c r="T20" s="2">
        <v>3</v>
      </c>
      <c r="U20" s="2">
        <v>4.5</v>
      </c>
      <c r="W20" s="2"/>
      <c r="X20" s="2" t="s">
        <v>12</v>
      </c>
      <c r="Y20" s="8">
        <f t="shared" ref="Y20:AB20" si="13">R20-R16-R17+R19</f>
        <v>10.5</v>
      </c>
      <c r="Z20" s="8">
        <f t="shared" si="13"/>
        <v>16</v>
      </c>
      <c r="AA20" s="8">
        <f t="shared" si="13"/>
        <v>1</v>
      </c>
      <c r="AB20" s="8">
        <f t="shared" si="13"/>
        <v>3.5</v>
      </c>
    </row>
    <row r="21" spans="1:28" ht="15.75" customHeight="1"/>
    <row r="22" spans="1:28" ht="15.75" customHeight="1">
      <c r="B22" s="1"/>
      <c r="C22" s="1"/>
      <c r="D22" s="1" t="s">
        <v>0</v>
      </c>
      <c r="E22" s="1"/>
      <c r="F22" s="1" t="s">
        <v>1</v>
      </c>
      <c r="G22" s="1"/>
      <c r="I22" s="1"/>
      <c r="J22" s="1"/>
      <c r="K22" s="1" t="s">
        <v>0</v>
      </c>
      <c r="L22" s="1"/>
      <c r="M22" s="1" t="s">
        <v>1</v>
      </c>
      <c r="N22" s="1"/>
      <c r="P22" s="1"/>
      <c r="Q22" s="1"/>
      <c r="R22" s="1" t="s">
        <v>0</v>
      </c>
      <c r="S22" s="1"/>
      <c r="T22" s="1" t="s">
        <v>1</v>
      </c>
      <c r="U22" s="1"/>
      <c r="W22" s="1"/>
      <c r="X22" s="1"/>
      <c r="Y22" s="1" t="s">
        <v>0</v>
      </c>
      <c r="Z22" s="1"/>
      <c r="AA22" s="1" t="s">
        <v>1</v>
      </c>
      <c r="AB22" s="1"/>
    </row>
    <row r="23" spans="1:28" ht="15.75" customHeight="1">
      <c r="B23" s="1" t="s">
        <v>22</v>
      </c>
      <c r="C23" s="1"/>
      <c r="D23" s="1" t="s">
        <v>3</v>
      </c>
      <c r="E23" s="1" t="s">
        <v>4</v>
      </c>
      <c r="F23" s="1" t="s">
        <v>3</v>
      </c>
      <c r="G23" s="1" t="s">
        <v>4</v>
      </c>
      <c r="I23" s="1" t="s">
        <v>22</v>
      </c>
      <c r="J23" s="1"/>
      <c r="K23" s="1" t="s">
        <v>3</v>
      </c>
      <c r="L23" s="1" t="s">
        <v>4</v>
      </c>
      <c r="M23" s="1" t="s">
        <v>3</v>
      </c>
      <c r="N23" s="1" t="s">
        <v>4</v>
      </c>
      <c r="P23" s="1" t="s">
        <v>22</v>
      </c>
      <c r="Q23" s="1"/>
      <c r="R23" s="1" t="s">
        <v>3</v>
      </c>
      <c r="S23" s="1" t="s">
        <v>4</v>
      </c>
      <c r="T23" s="1" t="s">
        <v>3</v>
      </c>
      <c r="U23" s="1" t="s">
        <v>4</v>
      </c>
      <c r="W23" s="1" t="s">
        <v>22</v>
      </c>
      <c r="X23" s="1"/>
      <c r="Y23" s="1" t="s">
        <v>3</v>
      </c>
      <c r="Z23" s="1" t="s">
        <v>4</v>
      </c>
      <c r="AA23" s="1" t="s">
        <v>3</v>
      </c>
      <c r="AB23" s="1" t="s">
        <v>4</v>
      </c>
    </row>
    <row r="24" spans="1:28" ht="15.75" customHeight="1">
      <c r="A24" s="6" t="s">
        <v>62</v>
      </c>
      <c r="B24" s="20" t="s">
        <v>26</v>
      </c>
      <c r="C24" s="2" t="s">
        <v>6</v>
      </c>
      <c r="D24" s="2">
        <v>15</v>
      </c>
      <c r="E24" s="2">
        <v>21</v>
      </c>
      <c r="F24" s="2">
        <v>4</v>
      </c>
      <c r="G24" s="2">
        <v>12</v>
      </c>
      <c r="I24" s="20" t="s">
        <v>26</v>
      </c>
      <c r="J24" s="2" t="s">
        <v>64</v>
      </c>
      <c r="K24" s="2">
        <v>15</v>
      </c>
      <c r="L24" s="2">
        <v>21</v>
      </c>
      <c r="M24" s="2">
        <v>4</v>
      </c>
      <c r="N24" s="2">
        <v>12</v>
      </c>
      <c r="P24" s="20" t="s">
        <v>26</v>
      </c>
      <c r="Q24" s="2" t="s">
        <v>64</v>
      </c>
      <c r="R24" s="2">
        <v>15</v>
      </c>
      <c r="S24" s="2">
        <v>21</v>
      </c>
      <c r="T24" s="2">
        <v>4</v>
      </c>
      <c r="U24" s="2">
        <v>12</v>
      </c>
      <c r="W24" s="20" t="s">
        <v>26</v>
      </c>
      <c r="X24" s="2" t="s">
        <v>64</v>
      </c>
      <c r="Y24" s="8">
        <f t="shared" ref="Y24:AB24" si="14">R24-R26-R28+R29</f>
        <v>7</v>
      </c>
      <c r="Z24" s="8">
        <f t="shared" si="14"/>
        <v>10</v>
      </c>
      <c r="AA24" s="8">
        <f t="shared" si="14"/>
        <v>2</v>
      </c>
      <c r="AB24" s="8">
        <f t="shared" si="14"/>
        <v>10</v>
      </c>
    </row>
    <row r="25" spans="1:28" ht="15.75" customHeight="1">
      <c r="B25" s="2"/>
      <c r="C25" s="2" t="s">
        <v>7</v>
      </c>
      <c r="D25" s="2">
        <v>15</v>
      </c>
      <c r="E25" s="2">
        <v>8</v>
      </c>
      <c r="F25" s="2">
        <v>7</v>
      </c>
      <c r="G25" s="2">
        <v>3</v>
      </c>
      <c r="I25" s="2"/>
      <c r="J25" s="2" t="s">
        <v>76</v>
      </c>
      <c r="K25" s="2">
        <v>15</v>
      </c>
      <c r="L25" s="2">
        <v>8</v>
      </c>
      <c r="M25" s="2">
        <v>7</v>
      </c>
      <c r="N25" s="2">
        <v>3</v>
      </c>
      <c r="P25" s="2"/>
      <c r="Q25" s="2" t="s">
        <v>76</v>
      </c>
      <c r="R25" s="2">
        <v>15</v>
      </c>
      <c r="S25" s="2">
        <v>8</v>
      </c>
      <c r="T25" s="2">
        <v>7</v>
      </c>
      <c r="U25" s="2">
        <v>3</v>
      </c>
      <c r="W25" s="2"/>
      <c r="X25" s="2" t="s">
        <v>76</v>
      </c>
      <c r="Y25" s="8">
        <f t="shared" ref="Y25:AB25" si="15">R25-R28-R27+R29</f>
        <v>4</v>
      </c>
      <c r="Z25" s="8">
        <f t="shared" si="15"/>
        <v>2</v>
      </c>
      <c r="AA25" s="8">
        <f t="shared" si="15"/>
        <v>5</v>
      </c>
      <c r="AB25" s="8">
        <f t="shared" si="15"/>
        <v>2</v>
      </c>
    </row>
    <row r="26" spans="1:28" ht="15.75" customHeight="1">
      <c r="B26" s="2"/>
      <c r="C26" s="2" t="s">
        <v>8</v>
      </c>
      <c r="D26" s="2">
        <v>8</v>
      </c>
      <c r="E26" s="2">
        <v>10</v>
      </c>
      <c r="F26" s="2">
        <v>1</v>
      </c>
      <c r="G26" s="2">
        <v>2</v>
      </c>
      <c r="I26" s="2"/>
      <c r="J26" s="2" t="s">
        <v>66</v>
      </c>
      <c r="K26" s="2">
        <v>8</v>
      </c>
      <c r="L26" s="2">
        <v>10</v>
      </c>
      <c r="M26" s="2">
        <v>1</v>
      </c>
      <c r="N26" s="2">
        <v>2</v>
      </c>
      <c r="P26" s="2"/>
      <c r="Q26" s="2" t="s">
        <v>66</v>
      </c>
      <c r="R26" s="2">
        <v>8</v>
      </c>
      <c r="S26" s="2">
        <v>10</v>
      </c>
      <c r="T26" s="2">
        <v>1</v>
      </c>
      <c r="U26" s="2">
        <v>2</v>
      </c>
      <c r="W26" s="2"/>
      <c r="X26" s="2" t="s">
        <v>66</v>
      </c>
      <c r="Y26" s="8">
        <f t="shared" ref="Y26:AB26" si="16">R26-R29</f>
        <v>4</v>
      </c>
      <c r="Z26" s="8">
        <f t="shared" si="16"/>
        <v>9</v>
      </c>
      <c r="AA26" s="8">
        <f t="shared" si="16"/>
        <v>1</v>
      </c>
      <c r="AB26" s="8">
        <f t="shared" si="16"/>
        <v>2</v>
      </c>
    </row>
    <row r="27" spans="1:28" ht="15.75" customHeight="1">
      <c r="B27" s="2"/>
      <c r="C27" s="2" t="s">
        <v>9</v>
      </c>
      <c r="D27" s="2">
        <v>11</v>
      </c>
      <c r="E27" s="2">
        <v>5</v>
      </c>
      <c r="F27" s="2">
        <v>1</v>
      </c>
      <c r="G27" s="2">
        <v>1</v>
      </c>
      <c r="I27" s="2"/>
      <c r="J27" s="2" t="s">
        <v>77</v>
      </c>
      <c r="K27" s="2">
        <v>11</v>
      </c>
      <c r="L27" s="2">
        <v>5</v>
      </c>
      <c r="M27" s="2">
        <v>1</v>
      </c>
      <c r="N27" s="2">
        <v>1</v>
      </c>
      <c r="P27" s="2"/>
      <c r="Q27" s="2" t="s">
        <v>77</v>
      </c>
      <c r="R27" s="2">
        <v>11</v>
      </c>
      <c r="S27" s="2">
        <v>5</v>
      </c>
      <c r="T27" s="2">
        <v>1</v>
      </c>
      <c r="U27" s="2">
        <v>1</v>
      </c>
      <c r="W27" s="2"/>
      <c r="X27" s="2" t="s">
        <v>77</v>
      </c>
      <c r="Y27" s="8">
        <f t="shared" ref="Y27:AB27" si="17">R27-R29</f>
        <v>7</v>
      </c>
      <c r="Z27" s="8">
        <f t="shared" si="17"/>
        <v>4</v>
      </c>
      <c r="AA27" s="8">
        <f t="shared" si="17"/>
        <v>1</v>
      </c>
      <c r="AB27" s="8">
        <f t="shared" si="17"/>
        <v>1</v>
      </c>
    </row>
    <row r="28" spans="1:28" ht="15.75" customHeight="1">
      <c r="B28" s="2"/>
      <c r="C28" s="2" t="s">
        <v>10</v>
      </c>
      <c r="D28" s="2">
        <v>4</v>
      </c>
      <c r="E28" s="2">
        <v>2</v>
      </c>
      <c r="F28" s="2">
        <v>1</v>
      </c>
      <c r="G28" s="2">
        <v>0</v>
      </c>
      <c r="I28" s="2"/>
      <c r="J28" s="2" t="s">
        <v>78</v>
      </c>
      <c r="K28" s="2">
        <v>4</v>
      </c>
      <c r="L28" s="2">
        <v>2</v>
      </c>
      <c r="M28" s="2">
        <v>1</v>
      </c>
      <c r="N28" s="2">
        <v>0</v>
      </c>
      <c r="P28" s="2"/>
      <c r="Q28" s="2" t="s">
        <v>78</v>
      </c>
      <c r="R28" s="2">
        <v>4</v>
      </c>
      <c r="S28" s="2">
        <v>2</v>
      </c>
      <c r="T28" s="2">
        <v>1</v>
      </c>
      <c r="U28" s="2">
        <v>0</v>
      </c>
      <c r="W28" s="2"/>
      <c r="X28" s="2" t="s">
        <v>78</v>
      </c>
      <c r="Y28" s="8">
        <f t="shared" ref="Y28:AB28" si="18">R28-R29</f>
        <v>0</v>
      </c>
      <c r="Z28" s="8">
        <f t="shared" si="18"/>
        <v>1</v>
      </c>
      <c r="AA28" s="8">
        <f t="shared" si="18"/>
        <v>1</v>
      </c>
      <c r="AB28" s="8">
        <f t="shared" si="18"/>
        <v>0</v>
      </c>
    </row>
    <row r="29" spans="1:28" ht="15.75" customHeight="1">
      <c r="B29" s="2"/>
      <c r="C29" s="2" t="s">
        <v>11</v>
      </c>
      <c r="D29" s="2">
        <v>4</v>
      </c>
      <c r="E29" s="2">
        <v>1</v>
      </c>
      <c r="F29" s="2">
        <v>0</v>
      </c>
      <c r="G29" s="2">
        <v>0</v>
      </c>
      <c r="I29" s="2"/>
      <c r="J29" s="2" t="s">
        <v>79</v>
      </c>
      <c r="K29" s="2">
        <v>4</v>
      </c>
      <c r="L29" s="2">
        <v>1</v>
      </c>
      <c r="M29" s="2">
        <v>0</v>
      </c>
      <c r="N29" s="2">
        <v>0</v>
      </c>
      <c r="P29" s="2"/>
      <c r="Q29" s="2" t="s">
        <v>79</v>
      </c>
      <c r="R29" s="2">
        <v>4</v>
      </c>
      <c r="S29" s="2">
        <v>1</v>
      </c>
      <c r="T29" s="2">
        <v>0</v>
      </c>
      <c r="U29" s="2">
        <v>0</v>
      </c>
      <c r="W29" s="2"/>
      <c r="X29" s="2" t="s">
        <v>79</v>
      </c>
      <c r="Y29" s="8">
        <f t="shared" ref="Y29:AB29" si="19">R29</f>
        <v>4</v>
      </c>
      <c r="Z29" s="8">
        <f t="shared" si="19"/>
        <v>1</v>
      </c>
      <c r="AA29" s="8">
        <f t="shared" si="19"/>
        <v>0</v>
      </c>
      <c r="AB29" s="8">
        <f t="shared" si="19"/>
        <v>0</v>
      </c>
    </row>
    <row r="30" spans="1:28" ht="15.75" customHeight="1">
      <c r="B30" s="2"/>
      <c r="C30" s="2" t="s">
        <v>15</v>
      </c>
      <c r="D30" s="2">
        <v>24</v>
      </c>
      <c r="E30" s="2">
        <v>28</v>
      </c>
      <c r="F30" s="2">
        <v>3</v>
      </c>
      <c r="G30" s="2">
        <v>4</v>
      </c>
      <c r="I30" s="2"/>
      <c r="J30" s="2" t="s">
        <v>12</v>
      </c>
      <c r="K30" s="2">
        <v>24</v>
      </c>
      <c r="L30" s="2">
        <v>28</v>
      </c>
      <c r="M30" s="2">
        <v>3</v>
      </c>
      <c r="N30" s="2">
        <v>4</v>
      </c>
      <c r="P30" s="2"/>
      <c r="Q30" s="2" t="s">
        <v>12</v>
      </c>
      <c r="R30" s="2">
        <v>24</v>
      </c>
      <c r="S30" s="2">
        <v>28</v>
      </c>
      <c r="T30" s="2">
        <v>3</v>
      </c>
      <c r="U30" s="2">
        <v>4</v>
      </c>
      <c r="W30" s="2"/>
      <c r="X30" s="2" t="s">
        <v>12</v>
      </c>
      <c r="Y30" s="8">
        <f t="shared" ref="Y30:AB30" si="20">R30-R26-R27+R29</f>
        <v>9</v>
      </c>
      <c r="Z30" s="8">
        <f t="shared" si="20"/>
        <v>14</v>
      </c>
      <c r="AA30" s="8">
        <f t="shared" si="20"/>
        <v>1</v>
      </c>
      <c r="AB30" s="8">
        <f t="shared" si="20"/>
        <v>1</v>
      </c>
    </row>
    <row r="31" spans="1:28" ht="15.75" customHeight="1"/>
    <row r="32" spans="1:28" ht="15.75" customHeight="1">
      <c r="B32" s="1"/>
      <c r="C32" s="1"/>
      <c r="D32" s="1" t="s">
        <v>0</v>
      </c>
      <c r="E32" s="1"/>
      <c r="F32" s="1" t="s">
        <v>1</v>
      </c>
      <c r="G32" s="1"/>
      <c r="I32" s="1"/>
      <c r="J32" s="1"/>
      <c r="K32" s="1" t="s">
        <v>0</v>
      </c>
      <c r="L32" s="1"/>
      <c r="M32" s="1" t="s">
        <v>1</v>
      </c>
      <c r="N32" s="1"/>
      <c r="P32" s="1"/>
      <c r="Q32" s="1"/>
      <c r="R32" s="1" t="s">
        <v>0</v>
      </c>
      <c r="S32" s="1"/>
      <c r="T32" s="1" t="s">
        <v>1</v>
      </c>
      <c r="U32" s="1"/>
      <c r="W32" s="1"/>
      <c r="X32" s="1"/>
      <c r="Y32" s="1" t="s">
        <v>0</v>
      </c>
      <c r="Z32" s="1"/>
      <c r="AA32" s="1" t="s">
        <v>1</v>
      </c>
      <c r="AB32" s="1"/>
    </row>
    <row r="33" spans="1:28" ht="15.75" customHeight="1">
      <c r="B33" s="1" t="s">
        <v>22</v>
      </c>
      <c r="C33" s="1"/>
      <c r="D33" s="1" t="s">
        <v>3</v>
      </c>
      <c r="E33" s="1" t="s">
        <v>4</v>
      </c>
      <c r="F33" s="1" t="s">
        <v>3</v>
      </c>
      <c r="G33" s="1" t="s">
        <v>4</v>
      </c>
      <c r="I33" s="1" t="s">
        <v>22</v>
      </c>
      <c r="J33" s="1"/>
      <c r="K33" s="1" t="s">
        <v>3</v>
      </c>
      <c r="L33" s="1" t="s">
        <v>4</v>
      </c>
      <c r="M33" s="1" t="s">
        <v>3</v>
      </c>
      <c r="N33" s="1" t="s">
        <v>4</v>
      </c>
      <c r="P33" s="1" t="s">
        <v>22</v>
      </c>
      <c r="Q33" s="1"/>
      <c r="R33" s="1" t="s">
        <v>3</v>
      </c>
      <c r="S33" s="1" t="s">
        <v>4</v>
      </c>
      <c r="T33" s="1" t="s">
        <v>3</v>
      </c>
      <c r="U33" s="1" t="s">
        <v>4</v>
      </c>
      <c r="W33" s="1" t="s">
        <v>22</v>
      </c>
      <c r="X33" s="1"/>
      <c r="Y33" s="1" t="s">
        <v>3</v>
      </c>
      <c r="Z33" s="1" t="s">
        <v>4</v>
      </c>
      <c r="AA33" s="1" t="s">
        <v>3</v>
      </c>
      <c r="AB33" s="1" t="s">
        <v>4</v>
      </c>
    </row>
    <row r="34" spans="1:28" ht="15.75" customHeight="1">
      <c r="A34" s="6" t="s">
        <v>62</v>
      </c>
      <c r="B34" s="20" t="s">
        <v>30</v>
      </c>
      <c r="C34" s="2" t="s">
        <v>6</v>
      </c>
      <c r="D34" s="3">
        <v>7.666666666666667</v>
      </c>
      <c r="E34" s="3">
        <v>18</v>
      </c>
      <c r="F34" s="3">
        <v>4.666666666666667</v>
      </c>
      <c r="G34" s="3">
        <v>8</v>
      </c>
      <c r="I34" s="20" t="s">
        <v>30</v>
      </c>
      <c r="J34" s="2" t="s">
        <v>64</v>
      </c>
      <c r="K34" s="3">
        <v>7.666666666666667</v>
      </c>
      <c r="L34" s="3">
        <v>18</v>
      </c>
      <c r="M34" s="3">
        <v>4.666666666666667</v>
      </c>
      <c r="N34" s="3">
        <v>8</v>
      </c>
      <c r="P34" s="20" t="s">
        <v>30</v>
      </c>
      <c r="Q34" s="2" t="s">
        <v>64</v>
      </c>
      <c r="R34" s="3">
        <v>7.666666666666667</v>
      </c>
      <c r="S34" s="3">
        <v>18</v>
      </c>
      <c r="T34" s="3">
        <v>4.666666666666667</v>
      </c>
      <c r="U34" s="3">
        <v>8</v>
      </c>
      <c r="W34" s="20" t="s">
        <v>30</v>
      </c>
      <c r="X34" s="2" t="s">
        <v>64</v>
      </c>
      <c r="Y34" s="8">
        <f t="shared" ref="Y34:AB34" si="21">R34-R36-R38+R39</f>
        <v>2.666666666666667</v>
      </c>
      <c r="Z34" s="8">
        <f t="shared" si="21"/>
        <v>13.000000000000002</v>
      </c>
      <c r="AA34" s="8">
        <f t="shared" si="21"/>
        <v>3.6666666666666674</v>
      </c>
      <c r="AB34" s="8">
        <f t="shared" si="21"/>
        <v>7.3333333333333339</v>
      </c>
    </row>
    <row r="35" spans="1:28" ht="15.75" customHeight="1">
      <c r="B35" s="2"/>
      <c r="C35" s="2" t="s">
        <v>7</v>
      </c>
      <c r="D35" s="3">
        <v>34.666666666666664</v>
      </c>
      <c r="E35" s="3">
        <v>18</v>
      </c>
      <c r="F35" s="3">
        <v>4.666666666666667</v>
      </c>
      <c r="G35" s="3">
        <v>2.3333333333333335</v>
      </c>
      <c r="I35" s="2"/>
      <c r="J35" s="2" t="s">
        <v>76</v>
      </c>
      <c r="K35" s="3">
        <v>34.666666666666664</v>
      </c>
      <c r="L35" s="3">
        <v>18</v>
      </c>
      <c r="M35" s="3">
        <v>4.666666666666667</v>
      </c>
      <c r="N35" s="3">
        <v>2.3333333333333335</v>
      </c>
      <c r="P35" s="2"/>
      <c r="Q35" s="2" t="s">
        <v>76</v>
      </c>
      <c r="R35" s="3">
        <v>34.666666666666664</v>
      </c>
      <c r="S35" s="3">
        <v>18</v>
      </c>
      <c r="T35" s="3">
        <v>4.666666666666667</v>
      </c>
      <c r="U35" s="3">
        <v>2.3333333333333335</v>
      </c>
      <c r="W35" s="2"/>
      <c r="X35" s="2" t="s">
        <v>76</v>
      </c>
      <c r="Y35" s="8">
        <f t="shared" ref="Y35:AB35" si="22">R35-R38-R37+R39</f>
        <v>22.666666666666661</v>
      </c>
      <c r="Z35" s="8">
        <f t="shared" si="22"/>
        <v>10.333333333333332</v>
      </c>
      <c r="AA35" s="8">
        <f t="shared" si="22"/>
        <v>3.3333333333333335</v>
      </c>
      <c r="AB35" s="8">
        <f t="shared" si="22"/>
        <v>1.3333333333333335</v>
      </c>
    </row>
    <row r="36" spans="1:28" ht="15.75" customHeight="1">
      <c r="B36" s="2"/>
      <c r="C36" s="2" t="s">
        <v>8</v>
      </c>
      <c r="D36" s="3">
        <v>4.333333333333333</v>
      </c>
      <c r="E36" s="3">
        <v>4.333333333333333</v>
      </c>
      <c r="F36" s="3">
        <v>0.33333333333333331</v>
      </c>
      <c r="G36" s="3">
        <v>0.33333333333333331</v>
      </c>
      <c r="I36" s="2"/>
      <c r="J36" s="2" t="s">
        <v>66</v>
      </c>
      <c r="K36" s="3">
        <v>4.333333333333333</v>
      </c>
      <c r="L36" s="3">
        <v>4.333333333333333</v>
      </c>
      <c r="M36" s="3">
        <v>0.33333333333333331</v>
      </c>
      <c r="N36" s="3">
        <v>0.33333333333333331</v>
      </c>
      <c r="P36" s="2"/>
      <c r="Q36" s="2" t="s">
        <v>66</v>
      </c>
      <c r="R36" s="3">
        <v>4.333333333333333</v>
      </c>
      <c r="S36" s="3">
        <v>4.333333333333333</v>
      </c>
      <c r="T36" s="3">
        <v>0.33333333333333331</v>
      </c>
      <c r="U36" s="3">
        <v>0.33333333333333331</v>
      </c>
      <c r="W36" s="2"/>
      <c r="X36" s="2" t="s">
        <v>66</v>
      </c>
      <c r="Y36" s="8">
        <f t="shared" ref="Y36:AB36" si="23">R36-R39</f>
        <v>3</v>
      </c>
      <c r="Z36" s="8">
        <f t="shared" si="23"/>
        <v>3.333333333333333</v>
      </c>
      <c r="AA36" s="8">
        <f t="shared" si="23"/>
        <v>0.33333333333333331</v>
      </c>
      <c r="AB36" s="8">
        <f t="shared" si="23"/>
        <v>0.33333333333333331</v>
      </c>
    </row>
    <row r="37" spans="1:28" ht="15.75" customHeight="1">
      <c r="B37" s="2"/>
      <c r="C37" s="2" t="s">
        <v>9</v>
      </c>
      <c r="D37" s="3">
        <v>11.333333333333334</v>
      </c>
      <c r="E37" s="3">
        <v>7</v>
      </c>
      <c r="F37" s="3">
        <v>0.66666666666666663</v>
      </c>
      <c r="G37" s="3">
        <v>0.66666666666666663</v>
      </c>
      <c r="I37" s="2"/>
      <c r="J37" s="2" t="s">
        <v>77</v>
      </c>
      <c r="K37" s="3">
        <v>11.333333333333334</v>
      </c>
      <c r="L37" s="3">
        <v>7</v>
      </c>
      <c r="M37" s="3">
        <v>0.66666666666666663</v>
      </c>
      <c r="N37" s="3">
        <v>0.66666666666666663</v>
      </c>
      <c r="P37" s="2"/>
      <c r="Q37" s="2" t="s">
        <v>77</v>
      </c>
      <c r="R37" s="3">
        <v>11.333333333333334</v>
      </c>
      <c r="S37" s="3">
        <v>7</v>
      </c>
      <c r="T37" s="3">
        <v>0.66666666666666663</v>
      </c>
      <c r="U37" s="3">
        <v>0.66666666666666663</v>
      </c>
      <c r="W37" s="2"/>
      <c r="X37" s="2" t="s">
        <v>77</v>
      </c>
      <c r="Y37" s="8">
        <f t="shared" ref="Y37:AB37" si="24">R37-R39</f>
        <v>10</v>
      </c>
      <c r="Z37" s="8">
        <f t="shared" si="24"/>
        <v>6</v>
      </c>
      <c r="AA37" s="8">
        <f t="shared" si="24"/>
        <v>0.66666666666666663</v>
      </c>
      <c r="AB37" s="8">
        <f t="shared" si="24"/>
        <v>0.66666666666666663</v>
      </c>
    </row>
    <row r="38" spans="1:28" ht="15.75" customHeight="1">
      <c r="B38" s="2"/>
      <c r="C38" s="2" t="s">
        <v>10</v>
      </c>
      <c r="D38" s="3">
        <v>2</v>
      </c>
      <c r="E38" s="3">
        <v>1.6666666666666667</v>
      </c>
      <c r="F38" s="3">
        <v>0.66666666666666663</v>
      </c>
      <c r="G38" s="3">
        <v>0.33333333333333331</v>
      </c>
      <c r="I38" s="2"/>
      <c r="J38" s="2" t="s">
        <v>78</v>
      </c>
      <c r="K38" s="3">
        <v>2</v>
      </c>
      <c r="L38" s="3">
        <v>1.6666666666666667</v>
      </c>
      <c r="M38" s="3">
        <v>0.66666666666666663</v>
      </c>
      <c r="N38" s="3">
        <v>0.33333333333333331</v>
      </c>
      <c r="P38" s="2"/>
      <c r="Q38" s="2" t="s">
        <v>78</v>
      </c>
      <c r="R38" s="3">
        <v>2</v>
      </c>
      <c r="S38" s="3">
        <v>1.6666666666666667</v>
      </c>
      <c r="T38" s="3">
        <v>0.66666666666666663</v>
      </c>
      <c r="U38" s="3">
        <v>0.33333333333333331</v>
      </c>
      <c r="W38" s="2"/>
      <c r="X38" s="2" t="s">
        <v>78</v>
      </c>
      <c r="Y38" s="8">
        <f t="shared" ref="Y38:AB38" si="25">R38-R39</f>
        <v>0.66666666666666674</v>
      </c>
      <c r="Z38" s="8">
        <f t="shared" si="25"/>
        <v>0.66666666666666674</v>
      </c>
      <c r="AA38" s="8">
        <f t="shared" si="25"/>
        <v>0.66666666666666663</v>
      </c>
      <c r="AB38" s="8">
        <f t="shared" si="25"/>
        <v>0.33333333333333331</v>
      </c>
    </row>
    <row r="39" spans="1:28" ht="15.75" customHeight="1">
      <c r="B39" s="2"/>
      <c r="C39" s="2" t="s">
        <v>11</v>
      </c>
      <c r="D39" s="3">
        <v>1.3333333333333333</v>
      </c>
      <c r="E39" s="3">
        <v>1</v>
      </c>
      <c r="F39" s="3">
        <v>0</v>
      </c>
      <c r="G39" s="3">
        <v>0</v>
      </c>
      <c r="I39" s="2"/>
      <c r="J39" s="2" t="s">
        <v>79</v>
      </c>
      <c r="K39" s="3">
        <v>1.3333333333333333</v>
      </c>
      <c r="L39" s="3">
        <v>1</v>
      </c>
      <c r="M39" s="3">
        <v>0</v>
      </c>
      <c r="N39" s="3">
        <v>0</v>
      </c>
      <c r="P39" s="2"/>
      <c r="Q39" s="2" t="s">
        <v>79</v>
      </c>
      <c r="R39" s="3">
        <v>1.3333333333333333</v>
      </c>
      <c r="S39" s="3">
        <v>1</v>
      </c>
      <c r="T39" s="3">
        <v>0</v>
      </c>
      <c r="U39" s="3">
        <v>0</v>
      </c>
      <c r="W39" s="2"/>
      <c r="X39" s="2" t="s">
        <v>79</v>
      </c>
      <c r="Y39" s="8">
        <f t="shared" ref="Y39:AB39" si="26">R39</f>
        <v>1.3333333333333333</v>
      </c>
      <c r="Z39" s="8">
        <f t="shared" si="26"/>
        <v>1</v>
      </c>
      <c r="AA39" s="8">
        <f t="shared" si="26"/>
        <v>0</v>
      </c>
      <c r="AB39" s="8">
        <f t="shared" si="26"/>
        <v>0</v>
      </c>
    </row>
    <row r="40" spans="1:28" ht="15.75" customHeight="1">
      <c r="B40" s="2"/>
      <c r="C40" s="2" t="s">
        <v>12</v>
      </c>
      <c r="D40" s="3">
        <v>32</v>
      </c>
      <c r="E40" s="3">
        <v>27.666666666666668</v>
      </c>
      <c r="F40" s="3">
        <v>4.666666666666667</v>
      </c>
      <c r="G40" s="3">
        <v>7.666666666666667</v>
      </c>
      <c r="I40" s="2"/>
      <c r="J40" s="2" t="s">
        <v>12</v>
      </c>
      <c r="K40" s="3">
        <v>32</v>
      </c>
      <c r="L40" s="3">
        <v>27.666666666666668</v>
      </c>
      <c r="M40" s="3">
        <v>4.666666666666667</v>
      </c>
      <c r="N40" s="3">
        <v>7.666666666666667</v>
      </c>
      <c r="P40" s="2"/>
      <c r="Q40" s="2" t="s">
        <v>12</v>
      </c>
      <c r="R40" s="3">
        <v>32</v>
      </c>
      <c r="S40" s="3">
        <v>27.666666666666668</v>
      </c>
      <c r="T40" s="3">
        <v>4.666666666666667</v>
      </c>
      <c r="U40" s="3">
        <v>7.666666666666667</v>
      </c>
      <c r="W40" s="2"/>
      <c r="X40" s="2" t="s">
        <v>12</v>
      </c>
      <c r="Y40" s="8">
        <f t="shared" ref="Y40:AB40" si="27">R40-R36-R37+R39</f>
        <v>17.666666666666668</v>
      </c>
      <c r="Z40" s="8">
        <f t="shared" si="27"/>
        <v>17.333333333333336</v>
      </c>
      <c r="AA40" s="8">
        <f t="shared" si="27"/>
        <v>3.6666666666666674</v>
      </c>
      <c r="AB40" s="8">
        <f t="shared" si="27"/>
        <v>6.666666666666667</v>
      </c>
    </row>
    <row r="41" spans="1:28" ht="15.75" customHeight="1"/>
    <row r="42" spans="1:28" ht="15.75" customHeight="1">
      <c r="B42" s="1"/>
      <c r="C42" s="1"/>
      <c r="D42" s="1" t="s">
        <v>0</v>
      </c>
      <c r="E42" s="1"/>
      <c r="F42" s="1" t="s">
        <v>1</v>
      </c>
      <c r="G42" s="1"/>
      <c r="I42" s="1"/>
      <c r="J42" s="1"/>
      <c r="K42" s="1" t="s">
        <v>0</v>
      </c>
      <c r="L42" s="1"/>
      <c r="M42" s="1" t="s">
        <v>1</v>
      </c>
      <c r="N42" s="1"/>
      <c r="P42" s="1"/>
      <c r="Q42" s="1"/>
      <c r="R42" s="1" t="s">
        <v>0</v>
      </c>
      <c r="S42" s="1"/>
      <c r="T42" s="1" t="s">
        <v>1</v>
      </c>
      <c r="U42" s="1"/>
      <c r="W42" s="1"/>
      <c r="X42" s="1"/>
      <c r="Y42" s="1" t="s">
        <v>0</v>
      </c>
      <c r="Z42" s="1"/>
      <c r="AA42" s="1" t="s">
        <v>1</v>
      </c>
      <c r="AB42" s="1"/>
    </row>
    <row r="43" spans="1:28" ht="15.75" customHeight="1">
      <c r="B43" s="1" t="s">
        <v>22</v>
      </c>
      <c r="C43" s="1"/>
      <c r="D43" s="1" t="s">
        <v>3</v>
      </c>
      <c r="E43" s="1" t="s">
        <v>4</v>
      </c>
      <c r="F43" s="1" t="s">
        <v>3</v>
      </c>
      <c r="G43" s="1" t="s">
        <v>4</v>
      </c>
      <c r="I43" s="1" t="s">
        <v>22</v>
      </c>
      <c r="J43" s="1"/>
      <c r="K43" s="1" t="s">
        <v>3</v>
      </c>
      <c r="L43" s="1" t="s">
        <v>4</v>
      </c>
      <c r="M43" s="1" t="s">
        <v>3</v>
      </c>
      <c r="N43" s="1" t="s">
        <v>4</v>
      </c>
      <c r="P43" s="1" t="s">
        <v>22</v>
      </c>
      <c r="Q43" s="1"/>
      <c r="R43" s="1" t="s">
        <v>3</v>
      </c>
      <c r="S43" s="1" t="s">
        <v>4</v>
      </c>
      <c r="T43" s="1" t="s">
        <v>3</v>
      </c>
      <c r="U43" s="1" t="s">
        <v>4</v>
      </c>
      <c r="W43" s="1" t="s">
        <v>22</v>
      </c>
      <c r="X43" s="1"/>
      <c r="Y43" s="1" t="s">
        <v>3</v>
      </c>
      <c r="Z43" s="1" t="s">
        <v>4</v>
      </c>
      <c r="AA43" s="1" t="s">
        <v>3</v>
      </c>
      <c r="AB43" s="1" t="s">
        <v>4</v>
      </c>
    </row>
    <row r="44" spans="1:28" ht="15.75" customHeight="1">
      <c r="A44" s="6" t="s">
        <v>62</v>
      </c>
      <c r="B44" s="20" t="s">
        <v>43</v>
      </c>
      <c r="C44" s="2" t="s">
        <v>6</v>
      </c>
      <c r="D44" s="2">
        <v>4</v>
      </c>
      <c r="E44" s="2">
        <v>7</v>
      </c>
      <c r="F44" s="2">
        <v>3</v>
      </c>
      <c r="G44" s="2">
        <v>4</v>
      </c>
      <c r="I44" s="20" t="s">
        <v>43</v>
      </c>
      <c r="J44" s="2" t="s">
        <v>64</v>
      </c>
      <c r="K44" s="2">
        <v>4</v>
      </c>
      <c r="L44" s="2">
        <v>7</v>
      </c>
      <c r="M44" s="2">
        <v>3</v>
      </c>
      <c r="N44" s="2">
        <v>4</v>
      </c>
      <c r="P44" s="20" t="s">
        <v>43</v>
      </c>
      <c r="Q44" s="2" t="s">
        <v>64</v>
      </c>
      <c r="R44" s="2">
        <v>4</v>
      </c>
      <c r="S44" s="2">
        <v>7</v>
      </c>
      <c r="T44" s="2">
        <v>3</v>
      </c>
      <c r="U44" s="2">
        <v>4</v>
      </c>
      <c r="W44" s="20" t="s">
        <v>43</v>
      </c>
      <c r="X44" s="2" t="s">
        <v>64</v>
      </c>
      <c r="Y44" s="8">
        <f t="shared" ref="Y44:AB44" si="28">R44-R46-R48+R49</f>
        <v>2</v>
      </c>
      <c r="Z44" s="8">
        <f t="shared" si="28"/>
        <v>5</v>
      </c>
      <c r="AA44" s="8">
        <f t="shared" si="28"/>
        <v>3</v>
      </c>
      <c r="AB44" s="8">
        <f t="shared" si="28"/>
        <v>4</v>
      </c>
    </row>
    <row r="45" spans="1:28" ht="15.75" customHeight="1">
      <c r="B45" s="2"/>
      <c r="C45" s="2" t="s">
        <v>7</v>
      </c>
      <c r="D45" s="2">
        <v>20</v>
      </c>
      <c r="E45" s="2">
        <v>7</v>
      </c>
      <c r="F45" s="2">
        <v>21</v>
      </c>
      <c r="G45" s="2">
        <v>1</v>
      </c>
      <c r="I45" s="2"/>
      <c r="J45" s="2" t="s">
        <v>76</v>
      </c>
      <c r="K45" s="2">
        <v>20</v>
      </c>
      <c r="L45" s="2">
        <v>7</v>
      </c>
      <c r="M45" s="2">
        <v>21</v>
      </c>
      <c r="N45" s="2">
        <v>1</v>
      </c>
      <c r="P45" s="2"/>
      <c r="Q45" s="2" t="s">
        <v>76</v>
      </c>
      <c r="R45" s="2">
        <v>20</v>
      </c>
      <c r="S45" s="2">
        <v>7</v>
      </c>
      <c r="T45" s="2">
        <v>21</v>
      </c>
      <c r="U45" s="2">
        <v>1</v>
      </c>
      <c r="W45" s="2"/>
      <c r="X45" s="2" t="s">
        <v>76</v>
      </c>
      <c r="Y45" s="8">
        <f t="shared" ref="Y45:AB45" si="29">R45-R48-R47+R49</f>
        <v>16</v>
      </c>
      <c r="Z45" s="8">
        <f t="shared" si="29"/>
        <v>4</v>
      </c>
      <c r="AA45" s="8">
        <f t="shared" si="29"/>
        <v>19</v>
      </c>
      <c r="AB45" s="8">
        <f t="shared" si="29"/>
        <v>1</v>
      </c>
    </row>
    <row r="46" spans="1:28" ht="15.75" customHeight="1">
      <c r="B46" s="2"/>
      <c r="C46" s="2" t="s">
        <v>8</v>
      </c>
      <c r="D46" s="2">
        <v>2</v>
      </c>
      <c r="E46" s="2">
        <v>2</v>
      </c>
      <c r="F46" s="2">
        <v>0</v>
      </c>
      <c r="G46" s="2">
        <v>0</v>
      </c>
      <c r="I46" s="2"/>
      <c r="J46" s="2" t="s">
        <v>66</v>
      </c>
      <c r="K46" s="2">
        <v>2</v>
      </c>
      <c r="L46" s="2">
        <v>2</v>
      </c>
      <c r="M46" s="2">
        <v>0</v>
      </c>
      <c r="N46" s="2">
        <v>0</v>
      </c>
      <c r="P46" s="2"/>
      <c r="Q46" s="2" t="s">
        <v>66</v>
      </c>
      <c r="R46" s="2">
        <v>2</v>
      </c>
      <c r="S46" s="2">
        <v>2</v>
      </c>
      <c r="T46" s="2">
        <v>0</v>
      </c>
      <c r="U46" s="2">
        <v>0</v>
      </c>
      <c r="W46" s="2"/>
      <c r="X46" s="2" t="s">
        <v>66</v>
      </c>
      <c r="Y46" s="8">
        <f t="shared" ref="Y46:AB46" si="30">R46-R49</f>
        <v>0</v>
      </c>
      <c r="Z46" s="8">
        <f t="shared" si="30"/>
        <v>2</v>
      </c>
      <c r="AA46" s="8">
        <f t="shared" si="30"/>
        <v>0</v>
      </c>
      <c r="AB46" s="8">
        <f t="shared" si="30"/>
        <v>0</v>
      </c>
    </row>
    <row r="47" spans="1:28" ht="15.75" customHeight="1">
      <c r="B47" s="2"/>
      <c r="C47" s="2" t="s">
        <v>9</v>
      </c>
      <c r="D47" s="2">
        <v>4</v>
      </c>
      <c r="E47" s="2">
        <v>3</v>
      </c>
      <c r="F47" s="2">
        <v>2</v>
      </c>
      <c r="G47" s="2">
        <v>0</v>
      </c>
      <c r="I47" s="2"/>
      <c r="J47" s="2" t="s">
        <v>77</v>
      </c>
      <c r="K47" s="2">
        <v>4</v>
      </c>
      <c r="L47" s="2">
        <v>3</v>
      </c>
      <c r="M47" s="2">
        <v>2</v>
      </c>
      <c r="N47" s="2">
        <v>0</v>
      </c>
      <c r="P47" s="2"/>
      <c r="Q47" s="2" t="s">
        <v>77</v>
      </c>
      <c r="R47" s="2">
        <v>4</v>
      </c>
      <c r="S47" s="2">
        <v>3</v>
      </c>
      <c r="T47" s="2">
        <v>2</v>
      </c>
      <c r="U47" s="2">
        <v>0</v>
      </c>
      <c r="W47" s="2"/>
      <c r="X47" s="2" t="s">
        <v>77</v>
      </c>
      <c r="Y47" s="8">
        <f t="shared" ref="Y47:AB47" si="31">R47-R49</f>
        <v>2</v>
      </c>
      <c r="Z47" s="8">
        <f t="shared" si="31"/>
        <v>3</v>
      </c>
      <c r="AA47" s="8">
        <f t="shared" si="31"/>
        <v>2</v>
      </c>
      <c r="AB47" s="8">
        <f t="shared" si="31"/>
        <v>0</v>
      </c>
    </row>
    <row r="48" spans="1:28" ht="15.75" customHeight="1">
      <c r="B48" s="2"/>
      <c r="C48" s="2" t="s">
        <v>10</v>
      </c>
      <c r="D48" s="2">
        <v>2</v>
      </c>
      <c r="E48" s="2">
        <v>0</v>
      </c>
      <c r="F48" s="2">
        <v>0</v>
      </c>
      <c r="G48" s="2">
        <v>0</v>
      </c>
      <c r="I48" s="2"/>
      <c r="J48" s="2" t="s">
        <v>78</v>
      </c>
      <c r="K48" s="2">
        <v>2</v>
      </c>
      <c r="L48" s="2">
        <v>0</v>
      </c>
      <c r="M48" s="2">
        <v>0</v>
      </c>
      <c r="N48" s="2">
        <v>0</v>
      </c>
      <c r="P48" s="2"/>
      <c r="Q48" s="2" t="s">
        <v>78</v>
      </c>
      <c r="R48" s="2">
        <v>2</v>
      </c>
      <c r="S48" s="2">
        <v>0</v>
      </c>
      <c r="T48" s="2">
        <v>0</v>
      </c>
      <c r="U48" s="2">
        <v>0</v>
      </c>
      <c r="W48" s="2"/>
      <c r="X48" s="2" t="s">
        <v>78</v>
      </c>
      <c r="Y48" s="8">
        <f t="shared" ref="Y48:AB48" si="32">R48-R49</f>
        <v>0</v>
      </c>
      <c r="Z48" s="8">
        <f t="shared" si="32"/>
        <v>0</v>
      </c>
      <c r="AA48" s="8">
        <f t="shared" si="32"/>
        <v>0</v>
      </c>
      <c r="AB48" s="8">
        <f t="shared" si="32"/>
        <v>0</v>
      </c>
    </row>
    <row r="49" spans="2:28" ht="15.75" customHeight="1">
      <c r="B49" s="2"/>
      <c r="C49" s="2" t="s">
        <v>11</v>
      </c>
      <c r="D49" s="2">
        <v>2</v>
      </c>
      <c r="E49" s="2">
        <v>0</v>
      </c>
      <c r="F49" s="2">
        <v>0</v>
      </c>
      <c r="G49" s="2">
        <v>0</v>
      </c>
      <c r="I49" s="2"/>
      <c r="J49" s="2" t="s">
        <v>79</v>
      </c>
      <c r="K49" s="2">
        <v>2</v>
      </c>
      <c r="L49" s="2">
        <v>0</v>
      </c>
      <c r="M49" s="2">
        <v>0</v>
      </c>
      <c r="N49" s="2">
        <v>0</v>
      </c>
      <c r="P49" s="2"/>
      <c r="Q49" s="2" t="s">
        <v>79</v>
      </c>
      <c r="R49" s="2">
        <v>2</v>
      </c>
      <c r="S49" s="2">
        <v>0</v>
      </c>
      <c r="T49" s="2">
        <v>0</v>
      </c>
      <c r="U49" s="2">
        <v>0</v>
      </c>
      <c r="W49" s="2"/>
      <c r="X49" s="2" t="s">
        <v>79</v>
      </c>
      <c r="Y49" s="8">
        <f t="shared" ref="Y49:AB49" si="33">R49</f>
        <v>2</v>
      </c>
      <c r="Z49" s="8">
        <f t="shared" si="33"/>
        <v>0</v>
      </c>
      <c r="AA49" s="8">
        <f t="shared" si="33"/>
        <v>0</v>
      </c>
      <c r="AB49" s="8">
        <f t="shared" si="33"/>
        <v>0</v>
      </c>
    </row>
    <row r="50" spans="2:28" ht="15.75" customHeight="1">
      <c r="B50" s="2"/>
      <c r="C50" s="2" t="s">
        <v>12</v>
      </c>
      <c r="D50" s="2">
        <v>19</v>
      </c>
      <c r="E50" s="2">
        <v>22</v>
      </c>
      <c r="F50" s="2">
        <v>2</v>
      </c>
      <c r="G50" s="2">
        <v>1</v>
      </c>
      <c r="I50" s="2"/>
      <c r="J50" s="2" t="s">
        <v>12</v>
      </c>
      <c r="K50" s="2">
        <v>19</v>
      </c>
      <c r="L50" s="2">
        <v>22</v>
      </c>
      <c r="M50" s="2">
        <v>2</v>
      </c>
      <c r="N50" s="2">
        <v>1</v>
      </c>
      <c r="P50" s="2"/>
      <c r="Q50" s="2" t="s">
        <v>12</v>
      </c>
      <c r="R50" s="2">
        <v>19</v>
      </c>
      <c r="S50" s="2">
        <v>22</v>
      </c>
      <c r="T50" s="2">
        <v>2</v>
      </c>
      <c r="U50" s="2">
        <v>1</v>
      </c>
      <c r="W50" s="2"/>
      <c r="X50" s="2" t="s">
        <v>12</v>
      </c>
      <c r="Y50" s="8">
        <f t="shared" ref="Y50:AB50" si="34">R50-R46-R47+R49</f>
        <v>15</v>
      </c>
      <c r="Z50" s="8">
        <f t="shared" si="34"/>
        <v>17</v>
      </c>
      <c r="AA50" s="8">
        <f t="shared" si="34"/>
        <v>0</v>
      </c>
      <c r="AB50" s="8">
        <f t="shared" si="34"/>
        <v>1</v>
      </c>
    </row>
    <row r="51" spans="2:28" ht="15.75" customHeight="1"/>
    <row r="52" spans="2:28" ht="15.75" customHeight="1"/>
    <row r="53" spans="2:28" ht="15.75" customHeight="1"/>
    <row r="54" spans="2:28" ht="15.75" customHeight="1"/>
    <row r="55" spans="2:28" ht="15.75" customHeight="1"/>
    <row r="56" spans="2:28" ht="15.75" customHeight="1"/>
    <row r="57" spans="2:28" ht="15.75" customHeight="1"/>
    <row r="58" spans="2:28" ht="15.75" customHeight="1"/>
    <row r="59" spans="2:28" ht="15.75" customHeight="1"/>
    <row r="60" spans="2:28" ht="15.75" customHeight="1"/>
    <row r="61" spans="2:28" ht="15.75" customHeight="1"/>
    <row r="62" spans="2:28" ht="15.75" customHeight="1"/>
    <row r="63" spans="2:28" ht="15.75" customHeight="1"/>
    <row r="64" spans="2:2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00"/>
  <sheetViews>
    <sheetView workbookViewId="0"/>
  </sheetViews>
  <sheetFormatPr baseColWidth="10" defaultColWidth="14.42578125" defaultRowHeight="15" customHeight="1"/>
  <cols>
    <col min="1" max="26" width="9.140625" customWidth="1"/>
  </cols>
  <sheetData>
    <row r="2" spans="2:7">
      <c r="B2" s="5" t="s">
        <v>61</v>
      </c>
      <c r="C2" s="5"/>
      <c r="D2" s="5"/>
      <c r="E2" s="5"/>
      <c r="F2" s="5"/>
      <c r="G2" s="5"/>
    </row>
    <row r="3" spans="2:7">
      <c r="B3" s="1"/>
      <c r="C3" s="1"/>
      <c r="D3" s="1" t="s">
        <v>0</v>
      </c>
      <c r="E3" s="1"/>
      <c r="F3" s="1" t="s">
        <v>1</v>
      </c>
      <c r="G3" s="1"/>
    </row>
    <row r="4" spans="2:7">
      <c r="B4" s="1" t="s">
        <v>2</v>
      </c>
      <c r="C4" s="1"/>
      <c r="D4" s="1" t="s">
        <v>3</v>
      </c>
      <c r="E4" s="1" t="s">
        <v>4</v>
      </c>
      <c r="F4" s="1" t="s">
        <v>3</v>
      </c>
      <c r="G4" s="1" t="s">
        <v>4</v>
      </c>
    </row>
    <row r="5" spans="2:7">
      <c r="B5" s="7" t="s">
        <v>45</v>
      </c>
      <c r="C5" s="2" t="s">
        <v>64</v>
      </c>
      <c r="D5" s="8">
        <v>7.5</v>
      </c>
      <c r="E5" s="21">
        <v>23</v>
      </c>
      <c r="F5" s="8">
        <v>5.5</v>
      </c>
      <c r="G5" s="8">
        <v>12.5</v>
      </c>
    </row>
    <row r="6" spans="2:7">
      <c r="B6" s="2"/>
      <c r="C6" s="2" t="s">
        <v>63</v>
      </c>
      <c r="D6" s="21">
        <v>8</v>
      </c>
      <c r="E6" s="8">
        <v>0</v>
      </c>
      <c r="F6" s="8">
        <v>3</v>
      </c>
      <c r="G6" s="8">
        <v>0</v>
      </c>
    </row>
    <row r="7" spans="2:7">
      <c r="B7" s="2"/>
      <c r="C7" s="2" t="s">
        <v>66</v>
      </c>
      <c r="D7" s="8">
        <v>1</v>
      </c>
      <c r="E7" s="8">
        <v>2</v>
      </c>
      <c r="F7" s="8">
        <v>0.5</v>
      </c>
      <c r="G7" s="8">
        <v>0.5</v>
      </c>
    </row>
    <row r="8" spans="2:7">
      <c r="B8" s="2"/>
      <c r="C8" s="2" t="s">
        <v>65</v>
      </c>
      <c r="D8" s="8">
        <v>2</v>
      </c>
      <c r="E8" s="8">
        <v>0.5</v>
      </c>
      <c r="F8" s="8">
        <v>1.5</v>
      </c>
      <c r="G8" s="8">
        <v>0</v>
      </c>
    </row>
    <row r="9" spans="2:7">
      <c r="B9" s="2"/>
      <c r="C9" s="2" t="s">
        <v>67</v>
      </c>
      <c r="D9" s="8">
        <v>0</v>
      </c>
      <c r="E9" s="8">
        <v>0.5</v>
      </c>
      <c r="F9" s="8">
        <v>0</v>
      </c>
      <c r="G9" s="8">
        <v>0</v>
      </c>
    </row>
    <row r="10" spans="2:7">
      <c r="B10" s="2"/>
      <c r="C10" s="2" t="s">
        <v>68</v>
      </c>
      <c r="D10" s="8">
        <v>0.5</v>
      </c>
      <c r="E10" s="8">
        <v>0</v>
      </c>
      <c r="F10" s="8">
        <v>0</v>
      </c>
      <c r="G10" s="8">
        <v>0</v>
      </c>
    </row>
    <row r="11" spans="2:7">
      <c r="B11" s="2"/>
      <c r="C11" s="2" t="s">
        <v>12</v>
      </c>
      <c r="D11" s="8">
        <v>11.5</v>
      </c>
      <c r="E11" s="8">
        <v>11</v>
      </c>
      <c r="F11" s="8">
        <v>3.5</v>
      </c>
      <c r="G11" s="8">
        <v>2.5</v>
      </c>
    </row>
    <row r="13" spans="2:7">
      <c r="B13" s="1"/>
      <c r="C13" s="1"/>
      <c r="D13" s="1" t="s">
        <v>0</v>
      </c>
      <c r="E13" s="1"/>
      <c r="F13" s="1" t="s">
        <v>1</v>
      </c>
      <c r="G13" s="1"/>
    </row>
    <row r="14" spans="2:7">
      <c r="B14" s="1" t="s">
        <v>2</v>
      </c>
      <c r="C14" s="1"/>
      <c r="D14" s="1" t="s">
        <v>3</v>
      </c>
      <c r="E14" s="1" t="s">
        <v>4</v>
      </c>
      <c r="F14" s="1" t="s">
        <v>3</v>
      </c>
      <c r="G14" s="1" t="s">
        <v>4</v>
      </c>
    </row>
    <row r="15" spans="2:7">
      <c r="B15" s="7" t="s">
        <v>47</v>
      </c>
      <c r="C15" s="2" t="s">
        <v>64</v>
      </c>
      <c r="D15" s="8">
        <v>1.6666666666666667</v>
      </c>
      <c r="E15" s="21">
        <v>11.333333333333336</v>
      </c>
      <c r="F15" s="8">
        <v>0.66666666666666663</v>
      </c>
      <c r="G15" s="8">
        <v>1.6666666666666665</v>
      </c>
    </row>
    <row r="16" spans="2:7">
      <c r="B16" s="2"/>
      <c r="C16" s="2" t="s">
        <v>63</v>
      </c>
      <c r="D16" s="21">
        <v>5.3333333333333339</v>
      </c>
      <c r="E16" s="8">
        <v>1.6666666666666667</v>
      </c>
      <c r="F16" s="8">
        <v>0.66666666666666674</v>
      </c>
      <c r="G16" s="8">
        <v>0</v>
      </c>
    </row>
    <row r="17" spans="2:7">
      <c r="B17" s="2"/>
      <c r="C17" s="2" t="s">
        <v>66</v>
      </c>
      <c r="D17" s="8">
        <v>0.33333333333333331</v>
      </c>
      <c r="E17" s="8">
        <v>4.666666666666667</v>
      </c>
      <c r="F17" s="8">
        <v>0</v>
      </c>
      <c r="G17" s="8">
        <v>1</v>
      </c>
    </row>
    <row r="18" spans="2:7">
      <c r="B18" s="2"/>
      <c r="C18" s="2" t="s">
        <v>65</v>
      </c>
      <c r="D18" s="8">
        <v>2.6666666666666665</v>
      </c>
      <c r="E18" s="8">
        <v>0.66666666666666674</v>
      </c>
      <c r="F18" s="8">
        <v>1</v>
      </c>
      <c r="G18" s="8">
        <v>0</v>
      </c>
    </row>
    <row r="19" spans="2:7">
      <c r="B19" s="2"/>
      <c r="C19" s="2" t="s">
        <v>67</v>
      </c>
      <c r="D19" s="8">
        <v>0.33333333333333331</v>
      </c>
      <c r="E19" s="8">
        <v>0.33333333333333331</v>
      </c>
      <c r="F19" s="8">
        <v>0</v>
      </c>
      <c r="G19" s="8">
        <v>0</v>
      </c>
    </row>
    <row r="20" spans="2:7">
      <c r="B20" s="2"/>
      <c r="C20" s="2" t="s">
        <v>68</v>
      </c>
      <c r="D20" s="8">
        <v>0</v>
      </c>
      <c r="E20" s="8">
        <v>0.33333333333333331</v>
      </c>
      <c r="F20" s="8">
        <v>0</v>
      </c>
      <c r="G20" s="8">
        <v>0</v>
      </c>
    </row>
    <row r="21" spans="2:7" ht="15.75" customHeight="1">
      <c r="B21" s="2"/>
      <c r="C21" s="2" t="s">
        <v>12</v>
      </c>
      <c r="D21" s="8">
        <v>17</v>
      </c>
      <c r="E21" s="8">
        <v>11.333333333333334</v>
      </c>
      <c r="F21" s="8">
        <v>3.333333333333333</v>
      </c>
      <c r="G21" s="8">
        <v>2</v>
      </c>
    </row>
    <row r="22" spans="2:7" ht="15.75" customHeight="1"/>
    <row r="23" spans="2:7" ht="15.75" customHeight="1">
      <c r="B23" s="1"/>
      <c r="C23" s="1"/>
      <c r="D23" s="1" t="s">
        <v>0</v>
      </c>
      <c r="E23" s="1"/>
      <c r="F23" s="1" t="s">
        <v>1</v>
      </c>
      <c r="G23" s="1"/>
    </row>
    <row r="24" spans="2:7" ht="15.75" customHeight="1">
      <c r="B24" s="1" t="s">
        <v>2</v>
      </c>
      <c r="C24" s="1"/>
      <c r="D24" s="1" t="s">
        <v>3</v>
      </c>
      <c r="E24" s="1" t="s">
        <v>4</v>
      </c>
      <c r="F24" s="1" t="s">
        <v>3</v>
      </c>
      <c r="G24" s="1" t="s">
        <v>4</v>
      </c>
    </row>
    <row r="25" spans="2:7" ht="15.75" customHeight="1">
      <c r="B25" s="7" t="s">
        <v>48</v>
      </c>
      <c r="C25" s="2" t="s">
        <v>64</v>
      </c>
      <c r="D25" s="8">
        <v>8.5</v>
      </c>
      <c r="E25" s="21">
        <v>20.5</v>
      </c>
      <c r="F25" s="8">
        <v>11</v>
      </c>
      <c r="G25" s="8">
        <v>15.5</v>
      </c>
    </row>
    <row r="26" spans="2:7" ht="15.75" customHeight="1">
      <c r="B26" s="2"/>
      <c r="C26" s="2" t="s">
        <v>63</v>
      </c>
      <c r="D26" s="21">
        <v>7</v>
      </c>
      <c r="E26" s="8">
        <v>2</v>
      </c>
      <c r="F26" s="8">
        <v>2.5</v>
      </c>
      <c r="G26" s="8">
        <v>0.5</v>
      </c>
    </row>
    <row r="27" spans="2:7" ht="15.75" customHeight="1">
      <c r="B27" s="2"/>
      <c r="C27" s="2" t="s">
        <v>66</v>
      </c>
      <c r="D27" s="8">
        <v>3</v>
      </c>
      <c r="E27" s="8">
        <v>7</v>
      </c>
      <c r="F27" s="8">
        <v>1.5</v>
      </c>
      <c r="G27" s="8">
        <v>2.5</v>
      </c>
    </row>
    <row r="28" spans="2:7" ht="15.75" customHeight="1">
      <c r="B28" s="2"/>
      <c r="C28" s="2" t="s">
        <v>65</v>
      </c>
      <c r="D28" s="8">
        <v>2</v>
      </c>
      <c r="E28" s="8">
        <v>0</v>
      </c>
      <c r="F28" s="8">
        <v>1</v>
      </c>
      <c r="G28" s="8">
        <v>0.5</v>
      </c>
    </row>
    <row r="29" spans="2:7" ht="15.75" customHeight="1">
      <c r="B29" s="2"/>
      <c r="C29" s="2" t="s">
        <v>67</v>
      </c>
      <c r="D29" s="8">
        <v>2.5</v>
      </c>
      <c r="E29" s="8">
        <v>4</v>
      </c>
      <c r="F29" s="8">
        <v>0</v>
      </c>
      <c r="G29" s="8">
        <v>0</v>
      </c>
    </row>
    <row r="30" spans="2:7" ht="15.75" customHeight="1">
      <c r="B30" s="2"/>
      <c r="C30" s="2" t="s">
        <v>68</v>
      </c>
      <c r="D30" s="8">
        <v>2.5</v>
      </c>
      <c r="E30" s="8">
        <v>2</v>
      </c>
      <c r="F30" s="8">
        <v>0</v>
      </c>
      <c r="G30" s="8">
        <v>0.5</v>
      </c>
    </row>
    <row r="31" spans="2:7" ht="15.75" customHeight="1">
      <c r="B31" s="2"/>
      <c r="C31" s="2" t="s">
        <v>12</v>
      </c>
      <c r="D31" s="8">
        <v>13</v>
      </c>
      <c r="E31" s="8">
        <v>12.5</v>
      </c>
      <c r="F31" s="8">
        <v>1.5</v>
      </c>
      <c r="G31" s="8">
        <v>0.5</v>
      </c>
    </row>
    <row r="32" spans="2:7" ht="15.75" customHeight="1"/>
    <row r="33" spans="2:7" ht="15.75" customHeight="1">
      <c r="B33" s="1"/>
      <c r="C33" s="1"/>
      <c r="D33" s="1" t="s">
        <v>0</v>
      </c>
      <c r="E33" s="1"/>
      <c r="F33" s="1" t="s">
        <v>1</v>
      </c>
      <c r="G33" s="1"/>
    </row>
    <row r="34" spans="2:7" ht="15.75" customHeight="1">
      <c r="B34" s="1" t="s">
        <v>2</v>
      </c>
      <c r="C34" s="1"/>
      <c r="D34" s="1" t="s">
        <v>3</v>
      </c>
      <c r="E34" s="1" t="s">
        <v>4</v>
      </c>
      <c r="F34" s="1" t="s">
        <v>3</v>
      </c>
      <c r="G34" s="1" t="s">
        <v>4</v>
      </c>
    </row>
    <row r="35" spans="2:7" ht="15.75" customHeight="1">
      <c r="B35" s="9" t="s">
        <v>5</v>
      </c>
      <c r="C35" s="2" t="s">
        <v>64</v>
      </c>
      <c r="D35" s="8">
        <v>12.5</v>
      </c>
      <c r="E35" s="8">
        <v>19</v>
      </c>
      <c r="F35" s="8">
        <v>7.5</v>
      </c>
      <c r="G35" s="8">
        <v>5</v>
      </c>
    </row>
    <row r="36" spans="2:7" ht="15.75" customHeight="1">
      <c r="B36" s="2"/>
      <c r="C36" s="2" t="s">
        <v>63</v>
      </c>
      <c r="D36" s="8">
        <v>3</v>
      </c>
      <c r="E36" s="8">
        <v>1.5</v>
      </c>
      <c r="F36" s="8">
        <v>0.5</v>
      </c>
      <c r="G36" s="8">
        <v>0</v>
      </c>
    </row>
    <row r="37" spans="2:7" ht="15.75" customHeight="1">
      <c r="B37" s="2"/>
      <c r="C37" s="2" t="s">
        <v>66</v>
      </c>
      <c r="D37" s="8">
        <v>7</v>
      </c>
      <c r="E37" s="8">
        <v>8.5</v>
      </c>
      <c r="F37" s="8">
        <v>0.5</v>
      </c>
      <c r="G37" s="8">
        <v>0.5</v>
      </c>
    </row>
    <row r="38" spans="2:7" ht="15.75" customHeight="1">
      <c r="B38" s="2"/>
      <c r="C38" s="2" t="s">
        <v>65</v>
      </c>
      <c r="D38" s="8">
        <v>2.5</v>
      </c>
      <c r="E38" s="8">
        <v>0</v>
      </c>
      <c r="F38" s="8">
        <v>0</v>
      </c>
      <c r="G38" s="8">
        <v>0</v>
      </c>
    </row>
    <row r="39" spans="2:7" ht="15.75" customHeight="1">
      <c r="B39" s="2"/>
      <c r="C39" s="2" t="s">
        <v>67</v>
      </c>
      <c r="D39" s="8">
        <v>1.5</v>
      </c>
      <c r="E39" s="8">
        <v>0.5</v>
      </c>
      <c r="F39" s="8">
        <v>0</v>
      </c>
      <c r="G39" s="8">
        <v>0</v>
      </c>
    </row>
    <row r="40" spans="2:7" ht="15.75" customHeight="1">
      <c r="B40" s="2"/>
      <c r="C40" s="2" t="s">
        <v>68</v>
      </c>
      <c r="D40" s="8">
        <v>1</v>
      </c>
      <c r="E40" s="8">
        <v>0</v>
      </c>
      <c r="F40" s="8">
        <v>1</v>
      </c>
      <c r="G40" s="8">
        <v>0</v>
      </c>
    </row>
    <row r="41" spans="2:7" ht="15.75" customHeight="1">
      <c r="B41" s="2"/>
      <c r="C41" s="2" t="s">
        <v>12</v>
      </c>
      <c r="D41" s="8">
        <v>16</v>
      </c>
      <c r="E41" s="8">
        <v>14.5</v>
      </c>
      <c r="F41" s="8">
        <v>0.5</v>
      </c>
      <c r="G41" s="8">
        <v>1.5</v>
      </c>
    </row>
    <row r="42" spans="2:7" ht="15.75" customHeight="1"/>
    <row r="43" spans="2:7" ht="15.75" customHeight="1">
      <c r="B43" s="1"/>
      <c r="C43" s="1"/>
      <c r="D43" s="1" t="s">
        <v>0</v>
      </c>
      <c r="E43" s="1"/>
      <c r="F43" s="1" t="s">
        <v>1</v>
      </c>
      <c r="G43" s="1"/>
    </row>
    <row r="44" spans="2:7" ht="15.75" customHeight="1">
      <c r="B44" s="1" t="s">
        <v>2</v>
      </c>
      <c r="C44" s="1"/>
      <c r="D44" s="1" t="s">
        <v>3</v>
      </c>
      <c r="E44" s="1" t="s">
        <v>4</v>
      </c>
      <c r="F44" s="1" t="s">
        <v>3</v>
      </c>
      <c r="G44" s="1" t="s">
        <v>4</v>
      </c>
    </row>
    <row r="45" spans="2:7" ht="15.75" customHeight="1">
      <c r="B45" s="9" t="s">
        <v>46</v>
      </c>
      <c r="C45" s="2" t="s">
        <v>64</v>
      </c>
      <c r="D45" s="8">
        <v>21</v>
      </c>
      <c r="E45" s="8">
        <v>20.666666666666668</v>
      </c>
      <c r="F45" s="8">
        <v>3.3333333333333335</v>
      </c>
      <c r="G45" s="8">
        <v>3.6666666666666665</v>
      </c>
    </row>
    <row r="46" spans="2:7" ht="15.75" customHeight="1">
      <c r="B46" s="2"/>
      <c r="C46" s="2" t="s">
        <v>63</v>
      </c>
      <c r="D46" s="8">
        <v>0.66666666666666652</v>
      </c>
      <c r="E46" s="8">
        <v>0.33333333333333343</v>
      </c>
      <c r="F46" s="8">
        <v>0</v>
      </c>
      <c r="G46" s="8">
        <v>0</v>
      </c>
    </row>
    <row r="47" spans="2:7" ht="15.75" customHeight="1">
      <c r="B47" s="2"/>
      <c r="C47" s="2" t="s">
        <v>66</v>
      </c>
      <c r="D47" s="8">
        <v>6</v>
      </c>
      <c r="E47" s="8">
        <v>7</v>
      </c>
      <c r="F47" s="8">
        <v>0</v>
      </c>
      <c r="G47" s="8">
        <v>0.33333333333333331</v>
      </c>
    </row>
    <row r="48" spans="2:7" ht="15.75" customHeight="1">
      <c r="B48" s="2"/>
      <c r="C48" s="2" t="s">
        <v>65</v>
      </c>
      <c r="D48" s="8">
        <v>1.3333333333333335</v>
      </c>
      <c r="E48" s="8">
        <v>0.33333333333333331</v>
      </c>
      <c r="F48" s="8">
        <v>0</v>
      </c>
      <c r="G48" s="8">
        <v>0.33333333333333331</v>
      </c>
    </row>
    <row r="49" spans="2:7" ht="15.75" customHeight="1">
      <c r="B49" s="2"/>
      <c r="C49" s="2" t="s">
        <v>67</v>
      </c>
      <c r="D49" s="8">
        <v>0.66666666666666674</v>
      </c>
      <c r="E49" s="8">
        <v>0.33333333333333331</v>
      </c>
      <c r="F49" s="8">
        <v>0</v>
      </c>
      <c r="G49" s="8">
        <v>0</v>
      </c>
    </row>
    <row r="50" spans="2:7" ht="15.75" customHeight="1">
      <c r="B50" s="2"/>
      <c r="C50" s="2" t="s">
        <v>68</v>
      </c>
      <c r="D50" s="8">
        <v>0.33333333333333331</v>
      </c>
      <c r="E50" s="8">
        <v>0</v>
      </c>
      <c r="F50" s="8">
        <v>0</v>
      </c>
      <c r="G50" s="8">
        <v>0</v>
      </c>
    </row>
    <row r="51" spans="2:7" ht="15.75" customHeight="1">
      <c r="B51" s="2"/>
      <c r="C51" s="2" t="s">
        <v>12</v>
      </c>
      <c r="D51" s="8">
        <v>14.666666666666668</v>
      </c>
      <c r="E51" s="8">
        <v>17.666666666666668</v>
      </c>
      <c r="F51" s="8">
        <v>4</v>
      </c>
      <c r="G51" s="8">
        <v>1.9999999999999998</v>
      </c>
    </row>
    <row r="52" spans="2:7" ht="15.75" customHeight="1"/>
    <row r="53" spans="2:7" ht="15.75" customHeight="1">
      <c r="B53" s="1"/>
      <c r="C53" s="1"/>
      <c r="D53" s="1" t="s">
        <v>0</v>
      </c>
      <c r="E53" s="1"/>
      <c r="F53" s="1" t="s">
        <v>1</v>
      </c>
      <c r="G53" s="1"/>
    </row>
    <row r="54" spans="2:7" ht="15.75" customHeight="1">
      <c r="B54" s="1" t="s">
        <v>2</v>
      </c>
      <c r="C54" s="1"/>
      <c r="D54" s="1" t="s">
        <v>3</v>
      </c>
      <c r="E54" s="1" t="s">
        <v>4</v>
      </c>
      <c r="F54" s="1" t="s">
        <v>3</v>
      </c>
      <c r="G54" s="1" t="s">
        <v>4</v>
      </c>
    </row>
    <row r="55" spans="2:7" ht="15.75" customHeight="1">
      <c r="B55" s="9" t="s">
        <v>49</v>
      </c>
      <c r="C55" s="2" t="s">
        <v>64</v>
      </c>
      <c r="D55" s="8">
        <v>8</v>
      </c>
      <c r="E55" s="8">
        <v>6</v>
      </c>
      <c r="F55" s="8">
        <v>5</v>
      </c>
      <c r="G55" s="8">
        <v>5.5</v>
      </c>
    </row>
    <row r="56" spans="2:7" ht="15.75" customHeight="1">
      <c r="B56" s="2"/>
      <c r="C56" s="2" t="s">
        <v>63</v>
      </c>
      <c r="D56" s="8">
        <v>4.5</v>
      </c>
      <c r="E56" s="8">
        <v>0</v>
      </c>
      <c r="F56" s="8">
        <v>1.5</v>
      </c>
      <c r="G56" s="8">
        <v>0</v>
      </c>
    </row>
    <row r="57" spans="2:7" ht="15.75" customHeight="1">
      <c r="B57" s="2"/>
      <c r="C57" s="2" t="s">
        <v>66</v>
      </c>
      <c r="D57" s="8">
        <v>2.5</v>
      </c>
      <c r="E57" s="8">
        <v>3</v>
      </c>
      <c r="F57" s="8">
        <v>0.5</v>
      </c>
      <c r="G57" s="8">
        <v>3</v>
      </c>
    </row>
    <row r="58" spans="2:7" ht="15.75" customHeight="1">
      <c r="B58" s="2"/>
      <c r="C58" s="2" t="s">
        <v>65</v>
      </c>
      <c r="D58" s="8">
        <v>8</v>
      </c>
      <c r="E58" s="8">
        <v>1.5</v>
      </c>
      <c r="F58" s="8">
        <v>1</v>
      </c>
      <c r="G58" s="8">
        <v>0</v>
      </c>
    </row>
    <row r="59" spans="2:7" ht="15.75" customHeight="1">
      <c r="B59" s="2"/>
      <c r="C59" s="2" t="s">
        <v>67</v>
      </c>
      <c r="D59" s="8">
        <v>0.5</v>
      </c>
      <c r="E59" s="8">
        <v>0.5</v>
      </c>
      <c r="F59" s="8">
        <v>0.5</v>
      </c>
      <c r="G59" s="8">
        <v>0.5</v>
      </c>
    </row>
    <row r="60" spans="2:7" ht="15.75" customHeight="1">
      <c r="B60" s="2"/>
      <c r="C60" s="2" t="s">
        <v>68</v>
      </c>
      <c r="D60" s="8">
        <v>2</v>
      </c>
      <c r="E60" s="8">
        <v>1</v>
      </c>
      <c r="F60" s="8">
        <v>1</v>
      </c>
      <c r="G60" s="8">
        <v>0</v>
      </c>
    </row>
    <row r="61" spans="2:7" ht="15.75" customHeight="1">
      <c r="B61" s="2"/>
      <c r="C61" s="2" t="s">
        <v>12</v>
      </c>
      <c r="D61" s="8">
        <v>9</v>
      </c>
      <c r="E61" s="8">
        <v>17</v>
      </c>
      <c r="F61" s="8">
        <v>0.5</v>
      </c>
      <c r="G61" s="8">
        <v>0.5</v>
      </c>
    </row>
    <row r="62" spans="2:7" ht="15.75" customHeight="1"/>
    <row r="63" spans="2:7" ht="15.75" customHeight="1">
      <c r="B63" s="1"/>
      <c r="C63" s="1"/>
      <c r="D63" s="1" t="s">
        <v>0</v>
      </c>
      <c r="E63" s="1"/>
      <c r="F63" s="1" t="s">
        <v>1</v>
      </c>
      <c r="G63" s="1"/>
    </row>
    <row r="64" spans="2:7" ht="15.75" customHeight="1">
      <c r="B64" s="1" t="s">
        <v>16</v>
      </c>
      <c r="C64" s="1"/>
      <c r="D64" s="1" t="s">
        <v>3</v>
      </c>
      <c r="E64" s="1" t="s">
        <v>4</v>
      </c>
      <c r="F64" s="1" t="s">
        <v>3</v>
      </c>
      <c r="G64" s="1" t="s">
        <v>4</v>
      </c>
    </row>
    <row r="65" spans="2:7" ht="15.75" customHeight="1">
      <c r="B65" s="9" t="s">
        <v>17</v>
      </c>
      <c r="C65" s="2" t="s">
        <v>64</v>
      </c>
      <c r="D65" s="8">
        <v>27</v>
      </c>
      <c r="E65" s="8">
        <v>21</v>
      </c>
      <c r="F65" s="8">
        <v>12</v>
      </c>
      <c r="G65" s="8">
        <v>16</v>
      </c>
    </row>
    <row r="66" spans="2:7" ht="15.75" customHeight="1">
      <c r="B66" s="2"/>
      <c r="C66" s="2" t="s">
        <v>63</v>
      </c>
      <c r="D66" s="8">
        <v>4</v>
      </c>
      <c r="E66" s="8">
        <v>2</v>
      </c>
      <c r="F66" s="8">
        <v>0</v>
      </c>
      <c r="G66" s="8">
        <v>0</v>
      </c>
    </row>
    <row r="67" spans="2:7" ht="15.75" customHeight="1">
      <c r="B67" s="2"/>
      <c r="C67" s="2" t="s">
        <v>66</v>
      </c>
      <c r="D67" s="8">
        <v>3</v>
      </c>
      <c r="E67" s="8">
        <v>9</v>
      </c>
      <c r="F67" s="8">
        <v>0</v>
      </c>
      <c r="G67" s="8">
        <v>2</v>
      </c>
    </row>
    <row r="68" spans="2:7" ht="15.75" customHeight="1">
      <c r="B68" s="2"/>
      <c r="C68" s="2" t="s">
        <v>65</v>
      </c>
      <c r="D68" s="8">
        <v>0</v>
      </c>
      <c r="E68" s="8">
        <v>0</v>
      </c>
      <c r="F68" s="8">
        <v>0</v>
      </c>
      <c r="G68" s="8">
        <v>0</v>
      </c>
    </row>
    <row r="69" spans="2:7" ht="15.75" customHeight="1">
      <c r="B69" s="2"/>
      <c r="C69" s="2" t="s">
        <v>67</v>
      </c>
      <c r="D69" s="8">
        <v>1</v>
      </c>
      <c r="E69" s="8">
        <v>0</v>
      </c>
      <c r="F69" s="8">
        <v>1</v>
      </c>
      <c r="G69" s="8">
        <v>1</v>
      </c>
    </row>
    <row r="70" spans="2:7" ht="15.75" customHeight="1">
      <c r="B70" s="2"/>
      <c r="C70" s="2" t="s">
        <v>68</v>
      </c>
      <c r="D70" s="8">
        <v>6</v>
      </c>
      <c r="E70" s="8">
        <v>2</v>
      </c>
      <c r="F70" s="8">
        <v>1</v>
      </c>
      <c r="G70" s="8">
        <v>0</v>
      </c>
    </row>
    <row r="71" spans="2:7" ht="15.75" customHeight="1">
      <c r="B71" s="2"/>
      <c r="C71" s="2" t="s">
        <v>12</v>
      </c>
      <c r="D71" s="8">
        <v>17</v>
      </c>
      <c r="E71" s="8">
        <v>17</v>
      </c>
      <c r="F71" s="8">
        <v>2</v>
      </c>
      <c r="G71" s="8">
        <v>1</v>
      </c>
    </row>
    <row r="72" spans="2:7" ht="15.75" customHeight="1"/>
    <row r="73" spans="2:7" ht="15.75" customHeight="1">
      <c r="B73" s="1"/>
      <c r="C73" s="1"/>
      <c r="D73" s="1" t="s">
        <v>0</v>
      </c>
      <c r="E73" s="1"/>
      <c r="F73" s="1" t="s">
        <v>1</v>
      </c>
      <c r="G73" s="1"/>
    </row>
    <row r="74" spans="2:7" ht="15.75" customHeight="1">
      <c r="B74" s="1" t="s">
        <v>16</v>
      </c>
      <c r="C74" s="1"/>
      <c r="D74" s="1" t="s">
        <v>3</v>
      </c>
      <c r="E74" s="1" t="s">
        <v>4</v>
      </c>
      <c r="F74" s="1" t="s">
        <v>3</v>
      </c>
      <c r="G74" s="1" t="s">
        <v>4</v>
      </c>
    </row>
    <row r="75" spans="2:7" ht="15.75" customHeight="1">
      <c r="B75" s="9" t="s">
        <v>36</v>
      </c>
      <c r="C75" s="2" t="s">
        <v>64</v>
      </c>
      <c r="D75" s="8">
        <v>14</v>
      </c>
      <c r="E75" s="8">
        <v>11</v>
      </c>
      <c r="F75" s="8">
        <v>9</v>
      </c>
      <c r="G75" s="8">
        <v>13</v>
      </c>
    </row>
    <row r="76" spans="2:7" ht="15.75" customHeight="1">
      <c r="B76" s="2"/>
      <c r="C76" s="2" t="s">
        <v>63</v>
      </c>
      <c r="D76" s="8">
        <v>4.5</v>
      </c>
      <c r="E76" s="8">
        <v>3</v>
      </c>
      <c r="F76" s="8">
        <v>2.5</v>
      </c>
      <c r="G76" s="8">
        <v>1.5</v>
      </c>
    </row>
    <row r="77" spans="2:7" ht="15.75" customHeight="1">
      <c r="B77" s="2"/>
      <c r="C77" s="2" t="s">
        <v>66</v>
      </c>
      <c r="D77" s="8">
        <v>4.5</v>
      </c>
      <c r="E77" s="8">
        <v>3.5</v>
      </c>
      <c r="F77" s="8">
        <v>1</v>
      </c>
      <c r="G77" s="8">
        <v>1</v>
      </c>
    </row>
    <row r="78" spans="2:7" ht="15.75" customHeight="1">
      <c r="B78" s="2"/>
      <c r="C78" s="2" t="s">
        <v>65</v>
      </c>
      <c r="D78" s="8">
        <v>1</v>
      </c>
      <c r="E78" s="8">
        <v>1</v>
      </c>
      <c r="F78" s="8">
        <v>1</v>
      </c>
      <c r="G78" s="8">
        <v>0</v>
      </c>
    </row>
    <row r="79" spans="2:7" ht="15.75" customHeight="1">
      <c r="B79" s="2"/>
      <c r="C79" s="2" t="s">
        <v>67</v>
      </c>
      <c r="D79" s="8">
        <v>4</v>
      </c>
      <c r="E79" s="8">
        <v>3</v>
      </c>
      <c r="F79" s="8">
        <v>4.5</v>
      </c>
      <c r="G79" s="8">
        <v>5.5</v>
      </c>
    </row>
    <row r="80" spans="2:7" ht="15.75" customHeight="1">
      <c r="B80" s="2"/>
      <c r="C80" s="2" t="s">
        <v>68</v>
      </c>
      <c r="D80" s="8">
        <v>0.5</v>
      </c>
      <c r="E80" s="8">
        <v>2</v>
      </c>
      <c r="F80" s="8">
        <v>0</v>
      </c>
      <c r="G80" s="8">
        <v>0</v>
      </c>
    </row>
    <row r="81" spans="2:7" ht="15.75" customHeight="1">
      <c r="B81" s="2"/>
      <c r="C81" s="2" t="s">
        <v>12</v>
      </c>
      <c r="D81" s="8">
        <v>17</v>
      </c>
      <c r="E81" s="8">
        <v>16</v>
      </c>
      <c r="F81" s="8">
        <v>2.5</v>
      </c>
      <c r="G81" s="8">
        <v>2.5</v>
      </c>
    </row>
    <row r="82" spans="2:7" ht="15.75" customHeight="1"/>
    <row r="83" spans="2:7" ht="15.75" customHeight="1">
      <c r="B83" s="1"/>
      <c r="C83" s="1"/>
      <c r="D83" s="1" t="s">
        <v>0</v>
      </c>
      <c r="E83" s="1"/>
      <c r="F83" s="1" t="s">
        <v>1</v>
      </c>
      <c r="G83" s="1"/>
    </row>
    <row r="84" spans="2:7" ht="15.75" customHeight="1">
      <c r="B84" s="1" t="s">
        <v>16</v>
      </c>
      <c r="C84" s="1"/>
      <c r="D84" s="1" t="s">
        <v>3</v>
      </c>
      <c r="E84" s="1" t="s">
        <v>4</v>
      </c>
      <c r="F84" s="1" t="s">
        <v>3</v>
      </c>
      <c r="G84" s="1" t="s">
        <v>4</v>
      </c>
    </row>
    <row r="85" spans="2:7" ht="15.75" customHeight="1">
      <c r="B85" s="9" t="s">
        <v>37</v>
      </c>
      <c r="C85" s="2" t="s">
        <v>64</v>
      </c>
      <c r="D85" s="8">
        <v>14</v>
      </c>
      <c r="E85" s="8">
        <v>11</v>
      </c>
      <c r="F85" s="8">
        <v>12.5</v>
      </c>
      <c r="G85" s="8">
        <v>9</v>
      </c>
    </row>
    <row r="86" spans="2:7" ht="15.75" customHeight="1">
      <c r="B86" s="2"/>
      <c r="C86" s="2" t="s">
        <v>63</v>
      </c>
      <c r="D86" s="8">
        <v>0.5</v>
      </c>
      <c r="E86" s="8">
        <v>0.5</v>
      </c>
      <c r="F86" s="8">
        <v>0.5</v>
      </c>
      <c r="G86" s="8">
        <v>0.5</v>
      </c>
    </row>
    <row r="87" spans="2:7" ht="15.75" customHeight="1">
      <c r="B87" s="2"/>
      <c r="C87" s="2" t="s">
        <v>66</v>
      </c>
      <c r="D87" s="8">
        <v>5</v>
      </c>
      <c r="E87" s="8">
        <v>2.5</v>
      </c>
      <c r="F87" s="8">
        <v>0.5</v>
      </c>
      <c r="G87" s="8">
        <v>0.5</v>
      </c>
    </row>
    <row r="88" spans="2:7" ht="15.75" customHeight="1">
      <c r="B88" s="2"/>
      <c r="C88" s="2" t="s">
        <v>65</v>
      </c>
      <c r="D88" s="8">
        <v>1</v>
      </c>
      <c r="E88" s="8">
        <v>0.5</v>
      </c>
      <c r="F88" s="8">
        <v>0</v>
      </c>
      <c r="G88" s="8">
        <v>0</v>
      </c>
    </row>
    <row r="89" spans="2:7" ht="15.75" customHeight="1">
      <c r="B89" s="2"/>
      <c r="C89" s="2" t="s">
        <v>67</v>
      </c>
      <c r="D89" s="8">
        <v>0</v>
      </c>
      <c r="E89" s="8">
        <v>0</v>
      </c>
      <c r="F89" s="8">
        <v>0</v>
      </c>
      <c r="G89" s="8">
        <v>0</v>
      </c>
    </row>
    <row r="90" spans="2:7" ht="15.75" customHeight="1">
      <c r="B90" s="2"/>
      <c r="C90" s="2" t="s">
        <v>68</v>
      </c>
      <c r="D90" s="8">
        <v>1</v>
      </c>
      <c r="E90" s="8">
        <v>0</v>
      </c>
      <c r="F90" s="8">
        <v>0</v>
      </c>
      <c r="G90" s="8">
        <v>0</v>
      </c>
    </row>
    <row r="91" spans="2:7" ht="15.75" customHeight="1">
      <c r="B91" s="2"/>
      <c r="C91" s="2" t="s">
        <v>12</v>
      </c>
      <c r="D91" s="8">
        <v>25.5</v>
      </c>
      <c r="E91" s="8">
        <v>31.5</v>
      </c>
      <c r="F91" s="8">
        <v>6.5</v>
      </c>
      <c r="G91" s="8">
        <v>3</v>
      </c>
    </row>
    <row r="92" spans="2:7" ht="15.75" customHeight="1"/>
    <row r="93" spans="2:7" ht="15.75" customHeight="1">
      <c r="B93" s="1"/>
      <c r="C93" s="1"/>
      <c r="D93" s="1" t="s">
        <v>0</v>
      </c>
      <c r="E93" s="1"/>
      <c r="F93" s="1" t="s">
        <v>1</v>
      </c>
      <c r="G93" s="1"/>
    </row>
    <row r="94" spans="2:7" ht="15.75" customHeight="1">
      <c r="B94" s="1" t="s">
        <v>16</v>
      </c>
      <c r="C94" s="1"/>
      <c r="D94" s="1" t="s">
        <v>3</v>
      </c>
      <c r="E94" s="1" t="s">
        <v>4</v>
      </c>
      <c r="F94" s="1" t="s">
        <v>3</v>
      </c>
      <c r="G94" s="1" t="s">
        <v>4</v>
      </c>
    </row>
    <row r="95" spans="2:7" ht="15.75" customHeight="1">
      <c r="B95" s="9" t="s">
        <v>50</v>
      </c>
      <c r="C95" s="2" t="s">
        <v>64</v>
      </c>
      <c r="D95" s="8">
        <v>20.000000000000004</v>
      </c>
      <c r="E95" s="8">
        <v>15.666666666666666</v>
      </c>
      <c r="F95" s="8">
        <v>9.6666666666666661</v>
      </c>
      <c r="G95" s="8">
        <v>11.333333333333332</v>
      </c>
    </row>
    <row r="96" spans="2:7" ht="15.75" customHeight="1">
      <c r="B96" s="2"/>
      <c r="C96" s="2" t="s">
        <v>63</v>
      </c>
      <c r="D96" s="8">
        <v>3.333333333333333</v>
      </c>
      <c r="E96" s="8">
        <v>0.66666666666666674</v>
      </c>
      <c r="F96" s="8">
        <v>1</v>
      </c>
      <c r="G96" s="8">
        <v>0</v>
      </c>
    </row>
    <row r="97" spans="2:7" ht="15.75" customHeight="1">
      <c r="B97" s="2"/>
      <c r="C97" s="2" t="s">
        <v>66</v>
      </c>
      <c r="D97" s="8">
        <v>10</v>
      </c>
      <c r="E97" s="8">
        <v>11.666666666666666</v>
      </c>
      <c r="F97" s="8">
        <v>1</v>
      </c>
      <c r="G97" s="8">
        <v>2</v>
      </c>
    </row>
    <row r="98" spans="2:7" ht="15.75" customHeight="1">
      <c r="B98" s="2"/>
      <c r="C98" s="2" t="s">
        <v>65</v>
      </c>
      <c r="D98" s="8">
        <v>0.66666666666666674</v>
      </c>
      <c r="E98" s="8">
        <v>0</v>
      </c>
      <c r="F98" s="8">
        <v>0</v>
      </c>
      <c r="G98" s="8">
        <v>0</v>
      </c>
    </row>
    <row r="99" spans="2:7" ht="15.75" customHeight="1">
      <c r="B99" s="2"/>
      <c r="C99" s="2" t="s">
        <v>67</v>
      </c>
      <c r="D99" s="8">
        <v>1.3333333333333335</v>
      </c>
      <c r="E99" s="8">
        <v>0.66666666666666674</v>
      </c>
      <c r="F99" s="8">
        <v>0.33333333333333331</v>
      </c>
      <c r="G99" s="8">
        <v>0.33333333333333331</v>
      </c>
    </row>
    <row r="100" spans="2:7" ht="15.75" customHeight="1">
      <c r="B100" s="2"/>
      <c r="C100" s="2" t="s">
        <v>68</v>
      </c>
      <c r="D100" s="8">
        <v>1</v>
      </c>
      <c r="E100" s="8">
        <v>0.33333333333333331</v>
      </c>
      <c r="F100" s="8">
        <v>0</v>
      </c>
      <c r="G100" s="8">
        <v>0</v>
      </c>
    </row>
    <row r="101" spans="2:7" ht="15.75" customHeight="1">
      <c r="B101" s="2"/>
      <c r="C101" s="2" t="s">
        <v>12</v>
      </c>
      <c r="D101" s="8">
        <v>2.333333333333333</v>
      </c>
      <c r="E101" s="8">
        <v>2.6666666666666661</v>
      </c>
      <c r="F101" s="8">
        <v>1</v>
      </c>
      <c r="G101" s="8">
        <v>0.66666666666666652</v>
      </c>
    </row>
    <row r="102" spans="2:7" ht="15.75" customHeight="1"/>
    <row r="103" spans="2:7" ht="15.75" customHeight="1">
      <c r="B103" s="1"/>
      <c r="C103" s="1"/>
      <c r="D103" s="1" t="s">
        <v>0</v>
      </c>
      <c r="E103" s="1"/>
      <c r="F103" s="1" t="s">
        <v>1</v>
      </c>
      <c r="G103" s="1"/>
    </row>
    <row r="104" spans="2:7" ht="15.75" customHeight="1">
      <c r="B104" s="1" t="s">
        <v>16</v>
      </c>
      <c r="C104" s="1"/>
      <c r="D104" s="1" t="s">
        <v>3</v>
      </c>
      <c r="E104" s="1" t="s">
        <v>4</v>
      </c>
      <c r="F104" s="1" t="s">
        <v>3</v>
      </c>
      <c r="G104" s="1" t="s">
        <v>4</v>
      </c>
    </row>
    <row r="105" spans="2:7" ht="15.75" customHeight="1">
      <c r="B105" s="9" t="s">
        <v>51</v>
      </c>
      <c r="C105" s="2" t="s">
        <v>64</v>
      </c>
      <c r="D105" s="8">
        <v>6.5</v>
      </c>
      <c r="E105" s="8">
        <v>11</v>
      </c>
      <c r="F105" s="8">
        <v>12.5</v>
      </c>
      <c r="G105" s="8">
        <v>11.5</v>
      </c>
    </row>
    <row r="106" spans="2:7" ht="15.75" customHeight="1">
      <c r="B106" s="2"/>
      <c r="C106" s="2" t="s">
        <v>63</v>
      </c>
      <c r="D106" s="8">
        <v>10</v>
      </c>
      <c r="E106" s="8">
        <v>4.5</v>
      </c>
      <c r="F106" s="8">
        <v>3</v>
      </c>
      <c r="G106" s="8">
        <v>1.5</v>
      </c>
    </row>
    <row r="107" spans="2:7" ht="15.75" customHeight="1">
      <c r="B107" s="2"/>
      <c r="C107" s="2" t="s">
        <v>66</v>
      </c>
      <c r="D107" s="8">
        <v>6</v>
      </c>
      <c r="E107" s="8">
        <v>5.5</v>
      </c>
      <c r="F107" s="8">
        <v>1</v>
      </c>
      <c r="G107" s="8">
        <v>0.5</v>
      </c>
    </row>
    <row r="108" spans="2:7" ht="15.75" customHeight="1">
      <c r="B108" s="2"/>
      <c r="C108" s="2" t="s">
        <v>65</v>
      </c>
      <c r="D108" s="8">
        <v>5</v>
      </c>
      <c r="E108" s="8">
        <v>2.5</v>
      </c>
      <c r="F108" s="8">
        <v>0.5</v>
      </c>
      <c r="G108" s="8">
        <v>0</v>
      </c>
    </row>
    <row r="109" spans="2:7" ht="15.75" customHeight="1">
      <c r="B109" s="2"/>
      <c r="C109" s="2" t="s">
        <v>67</v>
      </c>
      <c r="D109" s="8">
        <v>2.5</v>
      </c>
      <c r="E109" s="8">
        <v>1</v>
      </c>
      <c r="F109" s="8">
        <v>2</v>
      </c>
      <c r="G109" s="8">
        <v>1</v>
      </c>
    </row>
    <row r="110" spans="2:7" ht="15.75" customHeight="1">
      <c r="B110" s="2"/>
      <c r="C110" s="2" t="s">
        <v>68</v>
      </c>
      <c r="D110" s="8">
        <v>2.5</v>
      </c>
      <c r="E110" s="8">
        <v>0.5</v>
      </c>
      <c r="F110" s="8">
        <v>0</v>
      </c>
      <c r="G110" s="8">
        <v>0</v>
      </c>
    </row>
    <row r="111" spans="2:7" ht="15.75" customHeight="1">
      <c r="B111" s="2"/>
      <c r="C111" s="2" t="s">
        <v>12</v>
      </c>
      <c r="D111" s="8">
        <v>10</v>
      </c>
      <c r="E111" s="8">
        <v>18.5</v>
      </c>
      <c r="F111" s="8">
        <v>3</v>
      </c>
      <c r="G111" s="8">
        <v>4.5</v>
      </c>
    </row>
    <row r="112" spans="2:7" ht="15.75" customHeight="1"/>
    <row r="113" spans="2:7" ht="15.75" customHeight="1">
      <c r="B113" s="1"/>
      <c r="C113" s="1"/>
      <c r="D113" s="1" t="s">
        <v>0</v>
      </c>
      <c r="E113" s="1"/>
      <c r="F113" s="1" t="s">
        <v>1</v>
      </c>
      <c r="G113" s="1"/>
    </row>
    <row r="114" spans="2:7" ht="15.75" customHeight="1">
      <c r="B114" s="1" t="s">
        <v>16</v>
      </c>
      <c r="C114" s="1"/>
      <c r="D114" s="1" t="s">
        <v>3</v>
      </c>
      <c r="E114" s="1" t="s">
        <v>4</v>
      </c>
      <c r="F114" s="1" t="s">
        <v>3</v>
      </c>
      <c r="G114" s="1" t="s">
        <v>4</v>
      </c>
    </row>
    <row r="115" spans="2:7" ht="15.75" customHeight="1">
      <c r="B115" s="9" t="s">
        <v>52</v>
      </c>
      <c r="C115" s="2" t="s">
        <v>64</v>
      </c>
      <c r="D115" s="8">
        <v>9.5</v>
      </c>
      <c r="E115" s="8">
        <v>6</v>
      </c>
      <c r="F115" s="8">
        <v>5.5</v>
      </c>
      <c r="G115" s="8">
        <v>7.5</v>
      </c>
    </row>
    <row r="116" spans="2:7" ht="15.75" customHeight="1">
      <c r="B116" s="2"/>
      <c r="C116" s="2" t="s">
        <v>63</v>
      </c>
      <c r="D116" s="8">
        <v>5.5</v>
      </c>
      <c r="E116" s="8">
        <v>1.5</v>
      </c>
      <c r="F116" s="8">
        <v>0.5</v>
      </c>
      <c r="G116" s="8">
        <v>-0.5</v>
      </c>
    </row>
    <row r="117" spans="2:7" ht="15.75" customHeight="1">
      <c r="B117" s="2"/>
      <c r="C117" s="2" t="s">
        <v>66</v>
      </c>
      <c r="D117" s="8">
        <v>5</v>
      </c>
      <c r="E117" s="8">
        <v>7</v>
      </c>
      <c r="F117" s="8">
        <v>0</v>
      </c>
      <c r="G117" s="8">
        <v>2</v>
      </c>
    </row>
    <row r="118" spans="2:7" ht="15.75" customHeight="1">
      <c r="B118" s="2"/>
      <c r="C118" s="2" t="s">
        <v>65</v>
      </c>
      <c r="D118" s="8">
        <v>3</v>
      </c>
      <c r="E118" s="8">
        <v>1.5</v>
      </c>
      <c r="F118" s="8">
        <v>0.5</v>
      </c>
      <c r="G118" s="8">
        <v>0.5</v>
      </c>
    </row>
    <row r="119" spans="2:7" ht="15.75" customHeight="1">
      <c r="B119" s="2"/>
      <c r="C119" s="2" t="s">
        <v>67</v>
      </c>
      <c r="D119" s="8">
        <v>2</v>
      </c>
      <c r="E119" s="8">
        <v>0</v>
      </c>
      <c r="F119" s="8">
        <v>1</v>
      </c>
      <c r="G119" s="8">
        <v>1</v>
      </c>
    </row>
    <row r="120" spans="2:7" ht="15.75" customHeight="1">
      <c r="B120" s="2"/>
      <c r="C120" s="2" t="s">
        <v>68</v>
      </c>
      <c r="D120" s="8">
        <v>1</v>
      </c>
      <c r="E120" s="8">
        <v>0.5</v>
      </c>
      <c r="F120" s="8">
        <v>2</v>
      </c>
      <c r="G120" s="8">
        <v>0.5</v>
      </c>
    </row>
    <row r="121" spans="2:7" ht="15.75" customHeight="1">
      <c r="B121" s="2"/>
      <c r="C121" s="2" t="s">
        <v>12</v>
      </c>
      <c r="D121" s="8">
        <v>14.5</v>
      </c>
      <c r="E121" s="8">
        <v>19.5</v>
      </c>
      <c r="F121" s="8">
        <v>2.5</v>
      </c>
      <c r="G121" s="8">
        <v>1</v>
      </c>
    </row>
    <row r="122" spans="2:7" ht="15.75" customHeight="1"/>
    <row r="123" spans="2:7" ht="15.75" customHeight="1">
      <c r="B123" s="1"/>
      <c r="C123" s="1"/>
      <c r="D123" s="1" t="s">
        <v>0</v>
      </c>
      <c r="E123" s="1"/>
      <c r="F123" s="1" t="s">
        <v>1</v>
      </c>
      <c r="G123" s="1"/>
    </row>
    <row r="124" spans="2:7" ht="15.75" customHeight="1">
      <c r="B124" s="1" t="s">
        <v>16</v>
      </c>
      <c r="C124" s="1"/>
      <c r="D124" s="1" t="s">
        <v>3</v>
      </c>
      <c r="E124" s="1" t="s">
        <v>4</v>
      </c>
      <c r="F124" s="1" t="s">
        <v>3</v>
      </c>
      <c r="G124" s="1" t="s">
        <v>4</v>
      </c>
    </row>
    <row r="125" spans="2:7" ht="15.75" customHeight="1">
      <c r="B125" s="22" t="s">
        <v>55</v>
      </c>
      <c r="C125" s="22" t="s">
        <v>64</v>
      </c>
      <c r="D125" s="22">
        <v>15</v>
      </c>
      <c r="E125" s="22">
        <v>9</v>
      </c>
      <c r="F125" s="22">
        <v>7</v>
      </c>
      <c r="G125" s="22">
        <v>5</v>
      </c>
    </row>
    <row r="126" spans="2:7" ht="15.75" customHeight="1">
      <c r="B126" s="22"/>
      <c r="C126" s="22" t="s">
        <v>63</v>
      </c>
      <c r="D126" s="22">
        <v>4</v>
      </c>
      <c r="E126" s="22">
        <v>1</v>
      </c>
      <c r="F126" s="22">
        <v>1</v>
      </c>
      <c r="G126" s="22">
        <v>1</v>
      </c>
    </row>
    <row r="127" spans="2:7" ht="15.75" customHeight="1">
      <c r="B127" s="22"/>
      <c r="C127" s="22" t="s">
        <v>66</v>
      </c>
      <c r="D127" s="22">
        <v>5</v>
      </c>
      <c r="E127" s="22">
        <v>0</v>
      </c>
      <c r="F127" s="22">
        <v>0</v>
      </c>
      <c r="G127" s="22">
        <v>0</v>
      </c>
    </row>
    <row r="128" spans="2:7" ht="15.75" customHeight="1">
      <c r="B128" s="22"/>
      <c r="C128" s="22" t="s">
        <v>65</v>
      </c>
      <c r="D128" s="22">
        <v>1</v>
      </c>
      <c r="E128" s="22">
        <v>0</v>
      </c>
      <c r="F128" s="22">
        <v>0</v>
      </c>
      <c r="G128" s="22">
        <v>0</v>
      </c>
    </row>
    <row r="129" spans="2:7" ht="15.75" customHeight="1">
      <c r="B129" s="22"/>
      <c r="C129" s="22" t="s">
        <v>67</v>
      </c>
      <c r="D129" s="22">
        <v>1</v>
      </c>
      <c r="E129" s="22">
        <v>0</v>
      </c>
      <c r="F129" s="22">
        <v>0</v>
      </c>
      <c r="G129" s="22">
        <v>2</v>
      </c>
    </row>
    <row r="130" spans="2:7" ht="15.75" customHeight="1">
      <c r="B130" s="22"/>
      <c r="C130" s="22" t="s">
        <v>68</v>
      </c>
      <c r="D130" s="22">
        <v>1</v>
      </c>
      <c r="E130" s="22">
        <v>1</v>
      </c>
      <c r="F130" s="22">
        <v>1</v>
      </c>
      <c r="G130" s="22">
        <v>0</v>
      </c>
    </row>
    <row r="131" spans="2:7" ht="15.75" customHeight="1">
      <c r="B131" s="22"/>
      <c r="C131" s="22" t="s">
        <v>12</v>
      </c>
      <c r="D131" s="22">
        <v>13</v>
      </c>
      <c r="E131" s="22">
        <v>15</v>
      </c>
      <c r="F131" s="22">
        <v>3</v>
      </c>
      <c r="G131" s="22">
        <v>1</v>
      </c>
    </row>
    <row r="132" spans="2:7" ht="15.75" customHeight="1"/>
    <row r="133" spans="2:7" ht="15.75" customHeight="1">
      <c r="B133" s="1"/>
      <c r="C133" s="1"/>
      <c r="D133" s="1" t="s">
        <v>0</v>
      </c>
      <c r="E133" s="1"/>
      <c r="F133" s="1" t="s">
        <v>1</v>
      </c>
      <c r="G133" s="1"/>
    </row>
    <row r="134" spans="2:7" ht="15.75" customHeight="1">
      <c r="B134" s="1" t="s">
        <v>16</v>
      </c>
      <c r="C134" s="1"/>
      <c r="D134" s="1" t="s">
        <v>3</v>
      </c>
      <c r="E134" s="1" t="s">
        <v>4</v>
      </c>
      <c r="F134" s="1" t="s">
        <v>3</v>
      </c>
      <c r="G134" s="1" t="s">
        <v>4</v>
      </c>
    </row>
    <row r="135" spans="2:7" ht="15.75" customHeight="1">
      <c r="B135" s="22" t="s">
        <v>57</v>
      </c>
      <c r="C135" s="22" t="s">
        <v>64</v>
      </c>
      <c r="D135" s="22">
        <v>11</v>
      </c>
      <c r="E135" s="22">
        <v>6</v>
      </c>
      <c r="F135" s="22">
        <v>6</v>
      </c>
      <c r="G135" s="22">
        <v>2</v>
      </c>
    </row>
    <row r="136" spans="2:7" ht="15.75" customHeight="1">
      <c r="B136" s="22"/>
      <c r="C136" s="22" t="s">
        <v>63</v>
      </c>
      <c r="D136" s="22">
        <v>6</v>
      </c>
      <c r="E136" s="22">
        <v>2</v>
      </c>
      <c r="F136" s="22">
        <v>2</v>
      </c>
      <c r="G136" s="22">
        <v>1</v>
      </c>
    </row>
    <row r="137" spans="2:7" ht="15.75" customHeight="1">
      <c r="B137" s="22"/>
      <c r="C137" s="22" t="s">
        <v>66</v>
      </c>
      <c r="D137" s="22">
        <v>3</v>
      </c>
      <c r="E137" s="22">
        <v>1</v>
      </c>
      <c r="F137" s="22">
        <v>0</v>
      </c>
      <c r="G137" s="22">
        <v>0</v>
      </c>
    </row>
    <row r="138" spans="2:7" ht="15.75" customHeight="1">
      <c r="B138" s="22"/>
      <c r="C138" s="22" t="s">
        <v>65</v>
      </c>
      <c r="D138" s="22">
        <v>1</v>
      </c>
      <c r="E138" s="22">
        <v>0</v>
      </c>
      <c r="F138" s="22">
        <v>0</v>
      </c>
      <c r="G138" s="22">
        <v>0</v>
      </c>
    </row>
    <row r="139" spans="2:7" ht="15.75" customHeight="1">
      <c r="B139" s="22"/>
      <c r="C139" s="22" t="s">
        <v>67</v>
      </c>
      <c r="D139" s="22">
        <v>14</v>
      </c>
      <c r="E139" s="22">
        <v>1</v>
      </c>
      <c r="F139" s="22">
        <v>2</v>
      </c>
      <c r="G139" s="22">
        <v>2</v>
      </c>
    </row>
    <row r="140" spans="2:7" ht="15.75" customHeight="1">
      <c r="B140" s="22"/>
      <c r="C140" s="22" t="s">
        <v>68</v>
      </c>
      <c r="D140" s="22">
        <v>3</v>
      </c>
      <c r="E140" s="22">
        <v>0</v>
      </c>
      <c r="F140" s="22">
        <v>1</v>
      </c>
      <c r="G140" s="22">
        <v>0</v>
      </c>
    </row>
    <row r="141" spans="2:7" ht="15.75" customHeight="1">
      <c r="B141" s="22"/>
      <c r="C141" s="22" t="s">
        <v>12</v>
      </c>
      <c r="D141" s="22">
        <v>11</v>
      </c>
      <c r="E141" s="22">
        <v>7</v>
      </c>
      <c r="F141" s="22">
        <v>0</v>
      </c>
      <c r="G141" s="22">
        <v>3</v>
      </c>
    </row>
    <row r="142" spans="2:7" ht="15.75" customHeight="1"/>
    <row r="143" spans="2:7" ht="15.75" customHeight="1"/>
    <row r="144" spans="2:7"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00"/>
  <sheetViews>
    <sheetView workbookViewId="0"/>
  </sheetViews>
  <sheetFormatPr baseColWidth="10" defaultColWidth="14.42578125" defaultRowHeight="15" customHeight="1"/>
  <cols>
    <col min="1" max="26" width="9.140625" customWidth="1"/>
  </cols>
  <sheetData>
    <row r="2" spans="2:7">
      <c r="B2" s="5" t="s">
        <v>61</v>
      </c>
      <c r="C2" s="5"/>
      <c r="D2" s="5"/>
      <c r="E2" s="5"/>
      <c r="F2" s="5"/>
      <c r="G2" s="5"/>
    </row>
    <row r="3" spans="2:7">
      <c r="B3" s="1"/>
      <c r="C3" s="1"/>
      <c r="D3" s="1" t="s">
        <v>0</v>
      </c>
      <c r="E3" s="1"/>
      <c r="F3" s="1" t="s">
        <v>1</v>
      </c>
      <c r="G3" s="1"/>
    </row>
    <row r="4" spans="2:7">
      <c r="B4" s="1" t="s">
        <v>13</v>
      </c>
      <c r="C4" s="1"/>
      <c r="D4" s="1" t="s">
        <v>3</v>
      </c>
      <c r="E4" s="1" t="s">
        <v>4</v>
      </c>
      <c r="F4" s="1" t="s">
        <v>3</v>
      </c>
      <c r="G4" s="1" t="s">
        <v>4</v>
      </c>
    </row>
    <row r="5" spans="2:7">
      <c r="B5" s="7" t="s">
        <v>14</v>
      </c>
      <c r="C5" s="2" t="s">
        <v>64</v>
      </c>
      <c r="D5" s="8">
        <v>21</v>
      </c>
      <c r="E5" s="21">
        <v>43</v>
      </c>
      <c r="F5" s="8">
        <v>4</v>
      </c>
      <c r="G5" s="8">
        <v>0</v>
      </c>
    </row>
    <row r="6" spans="2:7">
      <c r="B6" s="2"/>
      <c r="C6" s="2" t="s">
        <v>70</v>
      </c>
      <c r="D6" s="21">
        <v>11</v>
      </c>
      <c r="E6" s="8">
        <v>0</v>
      </c>
      <c r="F6" s="8">
        <v>0</v>
      </c>
      <c r="G6" s="8">
        <v>0</v>
      </c>
    </row>
    <row r="7" spans="2:7">
      <c r="B7" s="2"/>
      <c r="C7" s="2" t="s">
        <v>66</v>
      </c>
      <c r="D7" s="8">
        <v>3</v>
      </c>
      <c r="E7" s="8">
        <v>8</v>
      </c>
      <c r="F7" s="8">
        <v>0</v>
      </c>
      <c r="G7" s="8">
        <v>0</v>
      </c>
    </row>
    <row r="8" spans="2:7">
      <c r="B8" s="2"/>
      <c r="C8" s="2" t="s">
        <v>71</v>
      </c>
      <c r="D8" s="8">
        <v>9</v>
      </c>
      <c r="E8" s="8">
        <v>1</v>
      </c>
      <c r="F8" s="8">
        <v>0</v>
      </c>
      <c r="G8" s="8">
        <v>0</v>
      </c>
    </row>
    <row r="9" spans="2:7">
      <c r="B9" s="2"/>
      <c r="C9" s="2" t="s">
        <v>72</v>
      </c>
      <c r="D9" s="8">
        <v>8</v>
      </c>
      <c r="E9" s="8">
        <v>2</v>
      </c>
      <c r="F9" s="8">
        <v>0</v>
      </c>
      <c r="G9" s="8">
        <v>0</v>
      </c>
    </row>
    <row r="10" spans="2:7">
      <c r="B10" s="2"/>
      <c r="C10" s="2" t="s">
        <v>73</v>
      </c>
      <c r="D10" s="8">
        <v>1</v>
      </c>
      <c r="E10" s="8">
        <v>1</v>
      </c>
      <c r="F10" s="8">
        <v>0</v>
      </c>
      <c r="G10" s="8">
        <v>0</v>
      </c>
    </row>
    <row r="11" spans="2:7">
      <c r="B11" s="2"/>
      <c r="C11" s="2" t="s">
        <v>12</v>
      </c>
      <c r="D11" s="8">
        <v>9</v>
      </c>
      <c r="E11" s="8">
        <v>4</v>
      </c>
      <c r="F11" s="8">
        <v>1</v>
      </c>
      <c r="G11" s="8">
        <v>0</v>
      </c>
    </row>
    <row r="13" spans="2:7">
      <c r="B13" s="1"/>
      <c r="C13" s="1"/>
      <c r="D13" s="1" t="s">
        <v>0</v>
      </c>
      <c r="E13" s="1"/>
      <c r="F13" s="1" t="s">
        <v>1</v>
      </c>
      <c r="G13" s="1"/>
    </row>
    <row r="14" spans="2:7">
      <c r="B14" s="1" t="s">
        <v>13</v>
      </c>
      <c r="C14" s="1"/>
      <c r="D14" s="1" t="s">
        <v>3</v>
      </c>
      <c r="E14" s="1" t="s">
        <v>4</v>
      </c>
      <c r="F14" s="1" t="s">
        <v>3</v>
      </c>
      <c r="G14" s="1" t="s">
        <v>4</v>
      </c>
    </row>
    <row r="15" spans="2:7">
      <c r="B15" s="7" t="s">
        <v>29</v>
      </c>
      <c r="C15" s="2" t="s">
        <v>64</v>
      </c>
      <c r="D15" s="8">
        <v>10.5</v>
      </c>
      <c r="E15" s="21">
        <v>14</v>
      </c>
      <c r="F15" s="8">
        <v>4</v>
      </c>
      <c r="G15" s="8">
        <v>3</v>
      </c>
    </row>
    <row r="16" spans="2:7">
      <c r="B16" s="2"/>
      <c r="C16" s="2" t="s">
        <v>70</v>
      </c>
      <c r="D16" s="21">
        <v>2.5</v>
      </c>
      <c r="E16" s="8">
        <v>2</v>
      </c>
      <c r="F16" s="8">
        <v>0.5</v>
      </c>
      <c r="G16" s="8">
        <v>0</v>
      </c>
    </row>
    <row r="17" spans="2:7">
      <c r="B17" s="2"/>
      <c r="C17" s="2" t="s">
        <v>66</v>
      </c>
      <c r="D17" s="8">
        <v>6</v>
      </c>
      <c r="E17" s="8">
        <v>8</v>
      </c>
      <c r="F17" s="8">
        <v>0.5</v>
      </c>
      <c r="G17" s="8">
        <v>1</v>
      </c>
    </row>
    <row r="18" spans="2:7">
      <c r="B18" s="2"/>
      <c r="C18" s="2" t="s">
        <v>71</v>
      </c>
      <c r="D18" s="8">
        <v>2.5</v>
      </c>
      <c r="E18" s="8">
        <v>0.5</v>
      </c>
      <c r="F18" s="8">
        <v>0</v>
      </c>
      <c r="G18" s="8">
        <v>0</v>
      </c>
    </row>
    <row r="19" spans="2:7">
      <c r="B19" s="2"/>
      <c r="C19" s="2" t="s">
        <v>72</v>
      </c>
      <c r="D19" s="8">
        <v>0.5</v>
      </c>
      <c r="E19" s="8">
        <v>0.5</v>
      </c>
      <c r="F19" s="8">
        <v>0</v>
      </c>
      <c r="G19" s="8">
        <v>0</v>
      </c>
    </row>
    <row r="20" spans="2:7">
      <c r="B20" s="2"/>
      <c r="C20" s="2" t="s">
        <v>73</v>
      </c>
      <c r="D20" s="8">
        <v>0.5</v>
      </c>
      <c r="E20" s="8">
        <v>0</v>
      </c>
      <c r="F20" s="8">
        <v>0.5</v>
      </c>
      <c r="G20" s="8">
        <v>0</v>
      </c>
    </row>
    <row r="21" spans="2:7" ht="15.75" customHeight="1">
      <c r="B21" s="2"/>
      <c r="C21" s="2" t="s">
        <v>12</v>
      </c>
      <c r="D21" s="8">
        <v>9</v>
      </c>
      <c r="E21" s="8">
        <v>13.5</v>
      </c>
      <c r="F21" s="8">
        <v>1</v>
      </c>
      <c r="G21" s="8">
        <v>1.5</v>
      </c>
    </row>
    <row r="22" spans="2:7" ht="15.75" customHeight="1"/>
    <row r="23" spans="2:7" ht="15.75" customHeight="1">
      <c r="B23" s="1"/>
      <c r="C23" s="1"/>
      <c r="D23" s="1" t="s">
        <v>0</v>
      </c>
      <c r="E23" s="1"/>
      <c r="F23" s="1" t="s">
        <v>1</v>
      </c>
      <c r="G23" s="1"/>
    </row>
    <row r="24" spans="2:7" ht="15.75" customHeight="1">
      <c r="B24" s="1" t="s">
        <v>13</v>
      </c>
      <c r="C24" s="1"/>
      <c r="D24" s="1" t="s">
        <v>3</v>
      </c>
      <c r="E24" s="1" t="s">
        <v>4</v>
      </c>
      <c r="F24" s="1" t="s">
        <v>3</v>
      </c>
      <c r="G24" s="1" t="s">
        <v>4</v>
      </c>
    </row>
    <row r="25" spans="2:7" ht="15.75" customHeight="1">
      <c r="B25" s="9" t="s">
        <v>38</v>
      </c>
      <c r="C25" s="2" t="s">
        <v>64</v>
      </c>
      <c r="D25" s="8">
        <v>7</v>
      </c>
      <c r="E25" s="8">
        <v>7</v>
      </c>
      <c r="F25" s="8">
        <v>2.5</v>
      </c>
      <c r="G25" s="8">
        <v>4</v>
      </c>
    </row>
    <row r="26" spans="2:7" ht="15.75" customHeight="1">
      <c r="B26" s="2"/>
      <c r="C26" s="2" t="s">
        <v>70</v>
      </c>
      <c r="D26" s="8">
        <v>12</v>
      </c>
      <c r="E26" s="8">
        <v>4</v>
      </c>
      <c r="F26" s="8">
        <v>9.5</v>
      </c>
      <c r="G26" s="8">
        <v>1.5</v>
      </c>
    </row>
    <row r="27" spans="2:7" ht="15.75" customHeight="1">
      <c r="B27" s="2"/>
      <c r="C27" s="2" t="s">
        <v>66</v>
      </c>
      <c r="D27" s="8">
        <v>3.5</v>
      </c>
      <c r="E27" s="8">
        <v>2.5</v>
      </c>
      <c r="F27" s="8">
        <v>0</v>
      </c>
      <c r="G27" s="8">
        <v>0.5</v>
      </c>
    </row>
    <row r="28" spans="2:7" ht="15.75" customHeight="1">
      <c r="B28" s="2"/>
      <c r="C28" s="2" t="s">
        <v>71</v>
      </c>
      <c r="D28" s="8">
        <v>4</v>
      </c>
      <c r="E28" s="8">
        <v>3</v>
      </c>
      <c r="F28" s="8">
        <v>0.5</v>
      </c>
      <c r="G28" s="8">
        <v>0.5</v>
      </c>
    </row>
    <row r="29" spans="2:7" ht="15.75" customHeight="1">
      <c r="B29" s="2"/>
      <c r="C29" s="2" t="s">
        <v>72</v>
      </c>
      <c r="D29" s="8">
        <v>1.5</v>
      </c>
      <c r="E29" s="8">
        <v>0</v>
      </c>
      <c r="F29" s="8">
        <v>0.5</v>
      </c>
      <c r="G29" s="8">
        <v>1.5</v>
      </c>
    </row>
    <row r="30" spans="2:7" ht="15.75" customHeight="1">
      <c r="B30" s="2"/>
      <c r="C30" s="2" t="s">
        <v>73</v>
      </c>
      <c r="D30" s="8">
        <v>0.5</v>
      </c>
      <c r="E30" s="8">
        <v>0</v>
      </c>
      <c r="F30" s="8">
        <v>0</v>
      </c>
      <c r="G30" s="8">
        <v>0</v>
      </c>
    </row>
    <row r="31" spans="2:7" ht="15.75" customHeight="1">
      <c r="B31" s="2"/>
      <c r="C31" s="2" t="s">
        <v>12</v>
      </c>
      <c r="D31" s="8">
        <v>15</v>
      </c>
      <c r="E31" s="8">
        <v>20.5</v>
      </c>
      <c r="F31" s="8">
        <v>4</v>
      </c>
      <c r="G31" s="8">
        <v>4</v>
      </c>
    </row>
    <row r="32" spans="2:7" ht="15.75" customHeight="1"/>
    <row r="33" spans="2:7" ht="15.75" customHeight="1">
      <c r="B33" s="1"/>
      <c r="C33" s="1"/>
      <c r="D33" s="1" t="s">
        <v>0</v>
      </c>
      <c r="E33" s="1"/>
      <c r="F33" s="1" t="s">
        <v>1</v>
      </c>
      <c r="G33" s="1"/>
    </row>
    <row r="34" spans="2:7" ht="15.75" customHeight="1">
      <c r="B34" s="1" t="s">
        <v>13</v>
      </c>
      <c r="C34" s="1"/>
      <c r="D34" s="1" t="s">
        <v>3</v>
      </c>
      <c r="E34" s="1" t="s">
        <v>4</v>
      </c>
      <c r="F34" s="1" t="s">
        <v>3</v>
      </c>
      <c r="G34" s="1" t="s">
        <v>4</v>
      </c>
    </row>
    <row r="35" spans="2:7" ht="15.75" customHeight="1">
      <c r="B35" s="9" t="s">
        <v>39</v>
      </c>
      <c r="C35" s="2" t="s">
        <v>64</v>
      </c>
      <c r="D35" s="8">
        <v>22.333333333333336</v>
      </c>
      <c r="E35" s="8">
        <v>12.333333333333334</v>
      </c>
      <c r="F35" s="8">
        <v>15.333333333333332</v>
      </c>
      <c r="G35" s="8">
        <v>7.3333333333333339</v>
      </c>
    </row>
    <row r="36" spans="2:7" ht="15.75" customHeight="1">
      <c r="B36" s="2"/>
      <c r="C36" s="2" t="s">
        <v>70</v>
      </c>
      <c r="D36" s="8">
        <v>8</v>
      </c>
      <c r="E36" s="8">
        <v>0.33333333333333348</v>
      </c>
      <c r="F36" s="8">
        <v>4.6666666666666679</v>
      </c>
      <c r="G36" s="8">
        <v>0</v>
      </c>
    </row>
    <row r="37" spans="2:7" ht="15.75" customHeight="1">
      <c r="B37" s="2"/>
      <c r="C37" s="2" t="s">
        <v>66</v>
      </c>
      <c r="D37" s="8">
        <v>2.333333333333333</v>
      </c>
      <c r="E37" s="8">
        <v>2</v>
      </c>
      <c r="F37" s="8">
        <v>0.66666666666666663</v>
      </c>
      <c r="G37" s="8">
        <v>0.33333333333333331</v>
      </c>
    </row>
    <row r="38" spans="2:7" ht="15.75" customHeight="1">
      <c r="B38" s="2"/>
      <c r="C38" s="2" t="s">
        <v>71</v>
      </c>
      <c r="D38" s="8">
        <v>1.666666666666667</v>
      </c>
      <c r="E38" s="8">
        <v>2</v>
      </c>
      <c r="F38" s="8">
        <v>0.66666666666666663</v>
      </c>
      <c r="G38" s="8">
        <v>0</v>
      </c>
    </row>
    <row r="39" spans="2:7" ht="15.75" customHeight="1">
      <c r="B39" s="2"/>
      <c r="C39" s="2" t="s">
        <v>72</v>
      </c>
      <c r="D39" s="8">
        <v>4</v>
      </c>
      <c r="E39" s="8">
        <v>0.66666666666666663</v>
      </c>
      <c r="F39" s="8">
        <v>1.666666666666667</v>
      </c>
      <c r="G39" s="8">
        <v>0</v>
      </c>
    </row>
    <row r="40" spans="2:7" ht="15.75" customHeight="1">
      <c r="B40" s="2"/>
      <c r="C40" s="2" t="s">
        <v>73</v>
      </c>
      <c r="D40" s="8">
        <v>3</v>
      </c>
      <c r="E40" s="8">
        <v>0</v>
      </c>
      <c r="F40" s="8">
        <v>0.66666666666666663</v>
      </c>
      <c r="G40" s="8">
        <v>0</v>
      </c>
    </row>
    <row r="41" spans="2:7" ht="15.75" customHeight="1">
      <c r="B41" s="2"/>
      <c r="C41" s="2" t="s">
        <v>12</v>
      </c>
      <c r="D41" s="8">
        <v>12</v>
      </c>
      <c r="E41" s="8">
        <v>14.333333333333332</v>
      </c>
      <c r="F41" s="8">
        <v>1.3333333333333335</v>
      </c>
      <c r="G41" s="8">
        <v>2.333333333333333</v>
      </c>
    </row>
    <row r="42" spans="2:7" ht="15.75" customHeight="1"/>
    <row r="43" spans="2:7" ht="15.75" customHeight="1">
      <c r="B43" s="1"/>
      <c r="C43" s="1"/>
      <c r="D43" s="1" t="s">
        <v>0</v>
      </c>
      <c r="E43" s="1"/>
      <c r="F43" s="1" t="s">
        <v>1</v>
      </c>
      <c r="G43" s="1"/>
    </row>
    <row r="44" spans="2:7" ht="15.75" customHeight="1">
      <c r="B44" s="1" t="s">
        <v>13</v>
      </c>
      <c r="C44" s="1"/>
      <c r="D44" s="1" t="s">
        <v>3</v>
      </c>
      <c r="E44" s="1" t="s">
        <v>4</v>
      </c>
      <c r="F44" s="1" t="s">
        <v>3</v>
      </c>
      <c r="G44" s="1" t="s">
        <v>4</v>
      </c>
    </row>
    <row r="45" spans="2:7" ht="15.75" customHeight="1">
      <c r="B45" s="9" t="s">
        <v>40</v>
      </c>
      <c r="C45" s="2" t="s">
        <v>64</v>
      </c>
      <c r="D45" s="8">
        <v>26</v>
      </c>
      <c r="E45" s="8">
        <v>15.333333333333332</v>
      </c>
      <c r="F45" s="8">
        <v>9.3333333333333339</v>
      </c>
      <c r="G45" s="8">
        <v>5.333333333333333</v>
      </c>
    </row>
    <row r="46" spans="2:7" ht="15.75" customHeight="1">
      <c r="B46" s="2"/>
      <c r="C46" s="2" t="s">
        <v>70</v>
      </c>
      <c r="D46" s="8">
        <v>5.9999999999999991</v>
      </c>
      <c r="E46" s="8">
        <v>1.6666666666666661</v>
      </c>
      <c r="F46" s="8">
        <v>1.6666666666666665</v>
      </c>
      <c r="G46" s="8">
        <v>0.33333333333333337</v>
      </c>
    </row>
    <row r="47" spans="2:7" ht="15.75" customHeight="1">
      <c r="B47" s="2"/>
      <c r="C47" s="2" t="s">
        <v>66</v>
      </c>
      <c r="D47" s="8">
        <v>4</v>
      </c>
      <c r="E47" s="8">
        <v>2.3333333333333335</v>
      </c>
      <c r="F47" s="8">
        <v>1</v>
      </c>
      <c r="G47" s="8">
        <v>0</v>
      </c>
    </row>
    <row r="48" spans="2:7" ht="15.75" customHeight="1">
      <c r="B48" s="2"/>
      <c r="C48" s="2" t="s">
        <v>71</v>
      </c>
      <c r="D48" s="8">
        <v>2.333333333333333</v>
      </c>
      <c r="E48" s="8">
        <v>1.3333333333333335</v>
      </c>
      <c r="F48" s="8">
        <v>0.33333333333333331</v>
      </c>
      <c r="G48" s="8">
        <v>0</v>
      </c>
    </row>
    <row r="49" spans="2:7" ht="15.75" customHeight="1">
      <c r="B49" s="2"/>
      <c r="C49" s="2" t="s">
        <v>72</v>
      </c>
      <c r="D49" s="8">
        <v>7</v>
      </c>
      <c r="E49" s="8">
        <v>1.666666666666667</v>
      </c>
      <c r="F49" s="8">
        <v>1.6666666666666667</v>
      </c>
      <c r="G49" s="8">
        <v>0.33333333333333331</v>
      </c>
    </row>
    <row r="50" spans="2:7" ht="15.75" customHeight="1">
      <c r="B50" s="2"/>
      <c r="C50" s="2" t="s">
        <v>73</v>
      </c>
      <c r="D50" s="8">
        <v>2</v>
      </c>
      <c r="E50" s="8">
        <v>0.66666666666666663</v>
      </c>
      <c r="F50" s="8">
        <v>0</v>
      </c>
      <c r="G50" s="8">
        <v>0.33333333333333331</v>
      </c>
    </row>
    <row r="51" spans="2:7" ht="15.75" customHeight="1">
      <c r="B51" s="2"/>
      <c r="C51" s="2" t="s">
        <v>12</v>
      </c>
      <c r="D51" s="8">
        <v>11</v>
      </c>
      <c r="E51" s="8">
        <v>15.999999999999998</v>
      </c>
      <c r="F51" s="8">
        <v>2</v>
      </c>
      <c r="G51" s="8">
        <v>1.3333333333333335</v>
      </c>
    </row>
    <row r="52" spans="2:7" ht="15.75" customHeight="1"/>
    <row r="53" spans="2:7" ht="15.75" customHeight="1">
      <c r="B53" s="1"/>
      <c r="C53" s="1"/>
      <c r="D53" s="1" t="s">
        <v>0</v>
      </c>
      <c r="E53" s="1"/>
      <c r="F53" s="1" t="s">
        <v>1</v>
      </c>
      <c r="G53" s="1"/>
    </row>
    <row r="54" spans="2:7" ht="15.75" customHeight="1">
      <c r="B54" s="1" t="s">
        <v>18</v>
      </c>
      <c r="C54" s="1"/>
      <c r="D54" s="1" t="s">
        <v>3</v>
      </c>
      <c r="E54" s="1" t="s">
        <v>4</v>
      </c>
      <c r="F54" s="1" t="s">
        <v>3</v>
      </c>
      <c r="G54" s="1" t="s">
        <v>4</v>
      </c>
    </row>
    <row r="55" spans="2:7" ht="15.75" customHeight="1">
      <c r="B55" s="9" t="s">
        <v>19</v>
      </c>
      <c r="C55" s="2" t="s">
        <v>64</v>
      </c>
      <c r="D55" s="8">
        <v>11</v>
      </c>
      <c r="E55" s="8">
        <v>7.5</v>
      </c>
      <c r="F55" s="8">
        <v>3</v>
      </c>
      <c r="G55" s="8">
        <v>3</v>
      </c>
    </row>
    <row r="56" spans="2:7" ht="15.75" customHeight="1">
      <c r="B56" s="2"/>
      <c r="C56" s="2" t="s">
        <v>70</v>
      </c>
      <c r="D56" s="8">
        <v>10.5</v>
      </c>
      <c r="E56" s="8">
        <v>5.5</v>
      </c>
      <c r="F56" s="8">
        <v>1.5</v>
      </c>
      <c r="G56" s="8">
        <v>1</v>
      </c>
    </row>
    <row r="57" spans="2:7" ht="15.75" customHeight="1">
      <c r="B57" s="2"/>
      <c r="C57" s="2" t="s">
        <v>66</v>
      </c>
      <c r="D57" s="8">
        <v>5.5</v>
      </c>
      <c r="E57" s="8">
        <v>4.5</v>
      </c>
      <c r="F57" s="8">
        <v>1</v>
      </c>
      <c r="G57" s="8">
        <v>1</v>
      </c>
    </row>
    <row r="58" spans="2:7" ht="15.75" customHeight="1">
      <c r="B58" s="2"/>
      <c r="C58" s="2" t="s">
        <v>71</v>
      </c>
      <c r="D58" s="8">
        <v>7</v>
      </c>
      <c r="E58" s="8">
        <v>1</v>
      </c>
      <c r="F58" s="8">
        <v>0</v>
      </c>
      <c r="G58" s="8">
        <v>0</v>
      </c>
    </row>
    <row r="59" spans="2:7" ht="15.75" customHeight="1">
      <c r="B59" s="2"/>
      <c r="C59" s="2" t="s">
        <v>72</v>
      </c>
      <c r="D59" s="8">
        <v>3</v>
      </c>
      <c r="E59" s="8">
        <v>0.5</v>
      </c>
      <c r="F59" s="8">
        <v>0</v>
      </c>
      <c r="G59" s="8">
        <v>0</v>
      </c>
    </row>
    <row r="60" spans="2:7" ht="15.75" customHeight="1">
      <c r="B60" s="2"/>
      <c r="C60" s="2" t="s">
        <v>73</v>
      </c>
      <c r="D60" s="8">
        <v>2</v>
      </c>
      <c r="E60" s="8">
        <v>1</v>
      </c>
      <c r="F60" s="8">
        <v>0</v>
      </c>
      <c r="G60" s="8">
        <v>0</v>
      </c>
    </row>
    <row r="61" spans="2:7" ht="15.75" customHeight="1">
      <c r="B61" s="2"/>
      <c r="C61" s="2" t="s">
        <v>12</v>
      </c>
      <c r="D61" s="8">
        <v>13.5</v>
      </c>
      <c r="E61" s="8">
        <v>20</v>
      </c>
      <c r="F61" s="8">
        <v>4</v>
      </c>
      <c r="G61" s="8">
        <v>3.5</v>
      </c>
    </row>
    <row r="62" spans="2:7" ht="15.75" customHeight="1"/>
    <row r="63" spans="2:7" ht="15.75" customHeight="1">
      <c r="B63" s="1"/>
      <c r="C63" s="1"/>
      <c r="D63" s="1" t="s">
        <v>0</v>
      </c>
      <c r="E63" s="1"/>
      <c r="F63" s="1" t="s">
        <v>1</v>
      </c>
      <c r="G63" s="1"/>
    </row>
    <row r="64" spans="2:7" ht="15.75" customHeight="1">
      <c r="B64" s="1" t="s">
        <v>18</v>
      </c>
      <c r="C64" s="1"/>
      <c r="D64" s="1" t="s">
        <v>3</v>
      </c>
      <c r="E64" s="1" t="s">
        <v>4</v>
      </c>
      <c r="F64" s="1" t="s">
        <v>3</v>
      </c>
      <c r="G64" s="1" t="s">
        <v>4</v>
      </c>
    </row>
    <row r="65" spans="2:7" ht="15.75" customHeight="1">
      <c r="B65" s="9" t="s">
        <v>20</v>
      </c>
      <c r="C65" s="2" t="s">
        <v>64</v>
      </c>
      <c r="D65" s="8">
        <v>23</v>
      </c>
      <c r="E65" s="8">
        <v>11</v>
      </c>
      <c r="F65" s="8">
        <v>11</v>
      </c>
      <c r="G65" s="8">
        <v>5</v>
      </c>
    </row>
    <row r="66" spans="2:7" ht="15.75" customHeight="1">
      <c r="B66" s="2"/>
      <c r="C66" s="2" t="s">
        <v>70</v>
      </c>
      <c r="D66" s="8">
        <v>10</v>
      </c>
      <c r="E66" s="8">
        <v>2</v>
      </c>
      <c r="F66" s="8">
        <v>0</v>
      </c>
      <c r="G66" s="8">
        <v>0</v>
      </c>
    </row>
    <row r="67" spans="2:7" ht="15.75" customHeight="1">
      <c r="B67" s="2"/>
      <c r="C67" s="2" t="s">
        <v>66</v>
      </c>
      <c r="D67" s="8">
        <v>11</v>
      </c>
      <c r="E67" s="8">
        <v>5</v>
      </c>
      <c r="F67" s="8">
        <v>2</v>
      </c>
      <c r="G67" s="8">
        <v>0</v>
      </c>
    </row>
    <row r="68" spans="2:7" ht="15.75" customHeight="1">
      <c r="B68" s="2"/>
      <c r="C68" s="2" t="s">
        <v>71</v>
      </c>
      <c r="D68" s="8">
        <v>6</v>
      </c>
      <c r="E68" s="8">
        <v>3</v>
      </c>
      <c r="F68" s="8">
        <v>1</v>
      </c>
      <c r="G68" s="8">
        <v>0</v>
      </c>
    </row>
    <row r="69" spans="2:7" ht="15.75" customHeight="1">
      <c r="B69" s="2"/>
      <c r="C69" s="2" t="s">
        <v>72</v>
      </c>
      <c r="D69" s="8">
        <v>7</v>
      </c>
      <c r="E69" s="8">
        <v>1</v>
      </c>
      <c r="F69" s="8">
        <v>7</v>
      </c>
      <c r="G69" s="8">
        <v>1</v>
      </c>
    </row>
    <row r="70" spans="2:7" ht="15.75" customHeight="1">
      <c r="B70" s="2"/>
      <c r="C70" s="2" t="s">
        <v>73</v>
      </c>
      <c r="D70" s="8">
        <v>5</v>
      </c>
      <c r="E70" s="8">
        <v>1</v>
      </c>
      <c r="F70" s="8">
        <v>0</v>
      </c>
      <c r="G70" s="8">
        <v>0</v>
      </c>
    </row>
    <row r="71" spans="2:7" ht="15.75" customHeight="1">
      <c r="B71" s="2"/>
      <c r="C71" s="2" t="s">
        <v>12</v>
      </c>
      <c r="D71" s="8">
        <v>10</v>
      </c>
      <c r="E71" s="8">
        <v>19</v>
      </c>
      <c r="F71" s="8">
        <v>0</v>
      </c>
      <c r="G71" s="8">
        <v>4</v>
      </c>
    </row>
    <row r="72" spans="2:7" ht="15.75" customHeight="1"/>
    <row r="73" spans="2:7" ht="15.75" customHeight="1">
      <c r="B73" s="1"/>
      <c r="C73" s="1"/>
      <c r="D73" s="1" t="s">
        <v>0</v>
      </c>
      <c r="E73" s="1"/>
      <c r="F73" s="1" t="s">
        <v>1</v>
      </c>
      <c r="G73" s="1"/>
    </row>
    <row r="74" spans="2:7" ht="15.75" customHeight="1">
      <c r="B74" s="1" t="s">
        <v>18</v>
      </c>
      <c r="C74" s="1"/>
      <c r="D74" s="1" t="s">
        <v>3</v>
      </c>
      <c r="E74" s="1" t="s">
        <v>4</v>
      </c>
      <c r="F74" s="1" t="s">
        <v>3</v>
      </c>
      <c r="G74" s="1" t="s">
        <v>4</v>
      </c>
    </row>
    <row r="75" spans="2:7" ht="15.75" customHeight="1">
      <c r="B75" s="9" t="s">
        <v>24</v>
      </c>
      <c r="C75" s="2" t="s">
        <v>64</v>
      </c>
      <c r="D75" s="8">
        <v>29</v>
      </c>
      <c r="E75" s="8">
        <v>17</v>
      </c>
      <c r="F75" s="8">
        <v>16</v>
      </c>
      <c r="G75" s="8">
        <v>12</v>
      </c>
    </row>
    <row r="76" spans="2:7" ht="15.75" customHeight="1">
      <c r="B76" s="2"/>
      <c r="C76" s="2" t="s">
        <v>70</v>
      </c>
      <c r="D76" s="8">
        <v>2.5</v>
      </c>
      <c r="E76" s="8">
        <v>0.5</v>
      </c>
      <c r="F76" s="8">
        <v>0</v>
      </c>
      <c r="G76" s="8">
        <v>0.5</v>
      </c>
    </row>
    <row r="77" spans="2:7" ht="15.75" customHeight="1">
      <c r="B77" s="2"/>
      <c r="C77" s="2" t="s">
        <v>66</v>
      </c>
      <c r="D77" s="8">
        <v>5.5</v>
      </c>
      <c r="E77" s="8">
        <v>6</v>
      </c>
      <c r="F77" s="8">
        <v>1.5</v>
      </c>
      <c r="G77" s="8">
        <v>1</v>
      </c>
    </row>
    <row r="78" spans="2:7" ht="15.75" customHeight="1">
      <c r="B78" s="2"/>
      <c r="C78" s="2" t="s">
        <v>71</v>
      </c>
      <c r="D78" s="8">
        <v>1</v>
      </c>
      <c r="E78" s="8">
        <v>0</v>
      </c>
      <c r="F78" s="8">
        <v>0</v>
      </c>
      <c r="G78" s="8">
        <v>0.5</v>
      </c>
    </row>
    <row r="79" spans="2:7" ht="15.75" customHeight="1">
      <c r="B79" s="2"/>
      <c r="C79" s="2" t="s">
        <v>72</v>
      </c>
      <c r="D79" s="8">
        <v>0.5</v>
      </c>
      <c r="E79" s="8">
        <v>0</v>
      </c>
      <c r="F79" s="8">
        <v>0</v>
      </c>
      <c r="G79" s="8">
        <v>0</v>
      </c>
    </row>
    <row r="80" spans="2:7" ht="15.75" customHeight="1">
      <c r="B80" s="2"/>
      <c r="C80" s="2" t="s">
        <v>73</v>
      </c>
      <c r="D80" s="8">
        <v>1</v>
      </c>
      <c r="E80" s="8">
        <v>0</v>
      </c>
      <c r="F80" s="8">
        <v>0</v>
      </c>
      <c r="G80" s="8">
        <v>0.5</v>
      </c>
    </row>
    <row r="81" spans="2:7" ht="15.75" customHeight="1">
      <c r="B81" s="2"/>
      <c r="C81" s="2" t="s">
        <v>12</v>
      </c>
      <c r="D81" s="8">
        <v>6.5</v>
      </c>
      <c r="E81" s="8">
        <v>14.5</v>
      </c>
      <c r="F81" s="8">
        <v>1</v>
      </c>
      <c r="G81" s="8">
        <v>1.5</v>
      </c>
    </row>
    <row r="82" spans="2:7" ht="15.75" customHeight="1"/>
    <row r="83" spans="2:7" ht="15.75" customHeight="1">
      <c r="B83" s="1"/>
      <c r="C83" s="1"/>
      <c r="D83" s="1" t="s">
        <v>0</v>
      </c>
      <c r="E83" s="1"/>
      <c r="F83" s="1" t="s">
        <v>1</v>
      </c>
      <c r="G83" s="1"/>
    </row>
    <row r="84" spans="2:7" ht="15.75" customHeight="1">
      <c r="B84" s="1" t="s">
        <v>18</v>
      </c>
      <c r="C84" s="1"/>
      <c r="D84" s="1" t="s">
        <v>3</v>
      </c>
      <c r="E84" s="1" t="s">
        <v>4</v>
      </c>
      <c r="F84" s="1" t="s">
        <v>3</v>
      </c>
      <c r="G84" s="1" t="s">
        <v>4</v>
      </c>
    </row>
    <row r="85" spans="2:7" ht="15.75" customHeight="1">
      <c r="B85" s="9" t="s">
        <v>34</v>
      </c>
      <c r="C85" s="2" t="s">
        <v>64</v>
      </c>
      <c r="D85" s="8">
        <v>23</v>
      </c>
      <c r="E85" s="8">
        <v>8.5</v>
      </c>
      <c r="F85" s="8">
        <v>14</v>
      </c>
      <c r="G85" s="8">
        <v>9</v>
      </c>
    </row>
    <row r="86" spans="2:7" ht="15.75" customHeight="1">
      <c r="B86" s="2"/>
      <c r="C86" s="2" t="s">
        <v>70</v>
      </c>
      <c r="D86" s="8">
        <v>7.5</v>
      </c>
      <c r="E86" s="8">
        <v>1.5</v>
      </c>
      <c r="F86" s="8">
        <v>2</v>
      </c>
      <c r="G86" s="8">
        <v>0.5</v>
      </c>
    </row>
    <row r="87" spans="2:7" ht="15.75" customHeight="1">
      <c r="B87" s="2"/>
      <c r="C87" s="2" t="s">
        <v>66</v>
      </c>
      <c r="D87" s="8">
        <v>5.5</v>
      </c>
      <c r="E87" s="8">
        <v>2</v>
      </c>
      <c r="F87" s="8">
        <v>0</v>
      </c>
      <c r="G87" s="8">
        <v>0</v>
      </c>
    </row>
    <row r="88" spans="2:7" ht="15.75" customHeight="1">
      <c r="B88" s="2"/>
      <c r="C88" s="2" t="s">
        <v>71</v>
      </c>
      <c r="D88" s="8">
        <v>0</v>
      </c>
      <c r="E88" s="8">
        <v>0</v>
      </c>
      <c r="F88" s="8">
        <v>0</v>
      </c>
      <c r="G88" s="8">
        <v>0</v>
      </c>
    </row>
    <row r="89" spans="2:7" ht="15.75" customHeight="1">
      <c r="B89" s="2"/>
      <c r="C89" s="2" t="s">
        <v>72</v>
      </c>
      <c r="D89" s="8">
        <v>4</v>
      </c>
      <c r="E89" s="8">
        <v>1.5</v>
      </c>
      <c r="F89" s="8">
        <v>0.5</v>
      </c>
      <c r="G89" s="8">
        <v>0</v>
      </c>
    </row>
    <row r="90" spans="2:7" ht="15.75" customHeight="1">
      <c r="B90" s="2"/>
      <c r="C90" s="2" t="s">
        <v>73</v>
      </c>
      <c r="D90" s="8">
        <v>1.5</v>
      </c>
      <c r="E90" s="8">
        <v>0</v>
      </c>
      <c r="F90" s="8">
        <v>0</v>
      </c>
      <c r="G90" s="8">
        <v>0</v>
      </c>
    </row>
    <row r="91" spans="2:7" ht="15.75" customHeight="1">
      <c r="B91" s="2"/>
      <c r="C91" s="2" t="s">
        <v>12</v>
      </c>
      <c r="D91" s="8">
        <v>12</v>
      </c>
      <c r="E91" s="8">
        <v>13.5</v>
      </c>
      <c r="F91" s="8">
        <v>1</v>
      </c>
      <c r="G91" s="8">
        <v>0.5</v>
      </c>
    </row>
    <row r="92" spans="2:7" ht="15.75" customHeight="1"/>
    <row r="93" spans="2:7" ht="15.75" customHeight="1">
      <c r="B93" s="1"/>
      <c r="C93" s="1"/>
      <c r="D93" s="1" t="s">
        <v>0</v>
      </c>
      <c r="E93" s="1"/>
      <c r="F93" s="1" t="s">
        <v>1</v>
      </c>
      <c r="G93" s="1"/>
    </row>
    <row r="94" spans="2:7" ht="15.75" customHeight="1">
      <c r="B94" s="1" t="s">
        <v>18</v>
      </c>
      <c r="C94" s="1"/>
      <c r="D94" s="1" t="s">
        <v>3</v>
      </c>
      <c r="E94" s="1" t="s">
        <v>4</v>
      </c>
      <c r="F94" s="1" t="s">
        <v>3</v>
      </c>
      <c r="G94" s="1" t="s">
        <v>4</v>
      </c>
    </row>
    <row r="95" spans="2:7" ht="15.75" customHeight="1">
      <c r="B95" s="9" t="s">
        <v>35</v>
      </c>
      <c r="C95" s="2" t="s">
        <v>64</v>
      </c>
      <c r="D95" s="8">
        <v>8.3333333333333321</v>
      </c>
      <c r="E95" s="8">
        <v>8.3333333333333339</v>
      </c>
      <c r="F95" s="8">
        <v>8</v>
      </c>
      <c r="G95" s="8">
        <v>3</v>
      </c>
    </row>
    <row r="96" spans="2:7" ht="15.75" customHeight="1">
      <c r="B96" s="2"/>
      <c r="C96" s="2" t="s">
        <v>70</v>
      </c>
      <c r="D96" s="8">
        <v>7.333333333333333</v>
      </c>
      <c r="E96" s="8">
        <v>1.666666666666667</v>
      </c>
      <c r="F96" s="8">
        <v>3</v>
      </c>
      <c r="G96" s="8">
        <v>0.66666666666666663</v>
      </c>
    </row>
    <row r="97" spans="2:7" ht="15.75" customHeight="1">
      <c r="B97" s="2"/>
      <c r="C97" s="2" t="s">
        <v>66</v>
      </c>
      <c r="D97" s="8">
        <v>3.6666666666666665</v>
      </c>
      <c r="E97" s="8">
        <v>3.6666666666666665</v>
      </c>
      <c r="F97" s="8">
        <v>0</v>
      </c>
      <c r="G97" s="8">
        <v>0.33333333333333331</v>
      </c>
    </row>
    <row r="98" spans="2:7" ht="15.75" customHeight="1">
      <c r="B98" s="2"/>
      <c r="C98" s="2" t="s">
        <v>71</v>
      </c>
      <c r="D98" s="8">
        <v>3.6666666666666665</v>
      </c>
      <c r="E98" s="8">
        <v>0.66666666666666663</v>
      </c>
      <c r="F98" s="8">
        <v>0</v>
      </c>
      <c r="G98" s="8">
        <v>0</v>
      </c>
    </row>
    <row r="99" spans="2:7" ht="15.75" customHeight="1">
      <c r="B99" s="2"/>
      <c r="C99" s="2" t="s">
        <v>72</v>
      </c>
      <c r="D99" s="8">
        <v>0.33333333333333331</v>
      </c>
      <c r="E99" s="8">
        <v>0</v>
      </c>
      <c r="F99" s="8">
        <v>0</v>
      </c>
      <c r="G99" s="8">
        <v>0</v>
      </c>
    </row>
    <row r="100" spans="2:7" ht="15.75" customHeight="1">
      <c r="B100" s="2"/>
      <c r="C100" s="2" t="s">
        <v>73</v>
      </c>
      <c r="D100" s="8">
        <v>0.33333333333333331</v>
      </c>
      <c r="E100" s="8">
        <v>0</v>
      </c>
      <c r="F100" s="8">
        <v>0.33333333333333331</v>
      </c>
      <c r="G100" s="8">
        <v>0</v>
      </c>
    </row>
    <row r="101" spans="2:7" ht="15.75" customHeight="1">
      <c r="B101" s="2"/>
      <c r="C101" s="2" t="s">
        <v>12</v>
      </c>
      <c r="D101" s="8">
        <v>12.000000000000002</v>
      </c>
      <c r="E101" s="8">
        <v>15.333333333333334</v>
      </c>
      <c r="F101" s="8">
        <v>2.6666666666666665</v>
      </c>
      <c r="G101" s="8">
        <v>2.333333333333333</v>
      </c>
    </row>
    <row r="102" spans="2:7" ht="15.75" customHeight="1"/>
    <row r="103" spans="2:7" ht="15.75" customHeight="1">
      <c r="B103" s="1"/>
      <c r="C103" s="1"/>
      <c r="D103" s="1" t="s">
        <v>0</v>
      </c>
      <c r="E103" s="1"/>
      <c r="F103" s="1" t="s">
        <v>1</v>
      </c>
      <c r="G103" s="1"/>
    </row>
    <row r="104" spans="2:7" ht="15.75" customHeight="1">
      <c r="B104" s="1" t="s">
        <v>18</v>
      </c>
      <c r="C104" s="1"/>
      <c r="D104" s="1" t="s">
        <v>3</v>
      </c>
      <c r="E104" s="1" t="s">
        <v>4</v>
      </c>
      <c r="F104" s="1" t="s">
        <v>3</v>
      </c>
      <c r="G104" s="1" t="s">
        <v>4</v>
      </c>
    </row>
    <row r="105" spans="2:7" ht="15.75" customHeight="1">
      <c r="B105" s="9" t="s">
        <v>42</v>
      </c>
      <c r="C105" s="2" t="s">
        <v>64</v>
      </c>
      <c r="D105" s="8">
        <v>25</v>
      </c>
      <c r="E105" s="8">
        <v>31</v>
      </c>
      <c r="F105" s="8">
        <v>12.5</v>
      </c>
      <c r="G105" s="8">
        <v>16.5</v>
      </c>
    </row>
    <row r="106" spans="2:7" ht="15.75" customHeight="1">
      <c r="B106" s="2"/>
      <c r="C106" s="2" t="s">
        <v>70</v>
      </c>
      <c r="D106" s="8">
        <v>12</v>
      </c>
      <c r="E106" s="8">
        <v>6</v>
      </c>
      <c r="F106" s="8">
        <v>2.5</v>
      </c>
      <c r="G106" s="8">
        <v>2</v>
      </c>
    </row>
    <row r="107" spans="2:7" ht="15.75" customHeight="1">
      <c r="B107" s="2"/>
      <c r="C107" s="2" t="s">
        <v>66</v>
      </c>
      <c r="D107" s="8">
        <v>3.5</v>
      </c>
      <c r="E107" s="8">
        <v>3</v>
      </c>
      <c r="F107" s="8">
        <v>0.5</v>
      </c>
      <c r="G107" s="8">
        <v>0</v>
      </c>
    </row>
    <row r="108" spans="2:7" ht="15.75" customHeight="1">
      <c r="B108" s="2"/>
      <c r="C108" s="2" t="s">
        <v>71</v>
      </c>
      <c r="D108" s="8">
        <v>4</v>
      </c>
      <c r="E108" s="8">
        <v>3.5</v>
      </c>
      <c r="F108" s="8">
        <v>0</v>
      </c>
      <c r="G108" s="8">
        <v>0</v>
      </c>
    </row>
    <row r="109" spans="2:7" ht="15.75" customHeight="1">
      <c r="B109" s="2"/>
      <c r="C109" s="2" t="s">
        <v>72</v>
      </c>
      <c r="D109" s="8">
        <v>4.5</v>
      </c>
      <c r="E109" s="8">
        <v>0.5</v>
      </c>
      <c r="F109" s="8">
        <v>0.5</v>
      </c>
      <c r="G109" s="8">
        <v>0.5</v>
      </c>
    </row>
    <row r="110" spans="2:7" ht="15.75" customHeight="1">
      <c r="B110" s="2"/>
      <c r="C110" s="2" t="s">
        <v>73</v>
      </c>
      <c r="D110" s="8">
        <v>1</v>
      </c>
      <c r="E110" s="8">
        <v>0.5</v>
      </c>
      <c r="F110" s="8">
        <v>0</v>
      </c>
      <c r="G110" s="8">
        <v>0</v>
      </c>
    </row>
    <row r="111" spans="2:7" ht="15.75" customHeight="1">
      <c r="B111" s="2"/>
      <c r="C111" s="2" t="s">
        <v>12</v>
      </c>
      <c r="D111" s="8">
        <v>12.5</v>
      </c>
      <c r="E111" s="8">
        <v>22</v>
      </c>
      <c r="F111" s="8">
        <v>2</v>
      </c>
      <c r="G111" s="8">
        <v>1.5</v>
      </c>
    </row>
    <row r="112" spans="2:7" ht="15.75" customHeight="1"/>
    <row r="113" spans="2:7" ht="15.75" customHeight="1">
      <c r="B113" s="1"/>
      <c r="C113" s="1"/>
      <c r="D113" s="1" t="s">
        <v>0</v>
      </c>
      <c r="E113" s="1"/>
      <c r="F113" s="1" t="s">
        <v>1</v>
      </c>
      <c r="G113" s="1"/>
    </row>
    <row r="114" spans="2:7" ht="15.75" customHeight="1">
      <c r="B114" s="1" t="s">
        <v>13</v>
      </c>
      <c r="C114" s="1"/>
      <c r="D114" s="1" t="s">
        <v>3</v>
      </c>
      <c r="E114" s="1" t="s">
        <v>4</v>
      </c>
      <c r="F114" s="1" t="s">
        <v>3</v>
      </c>
      <c r="G114" s="1" t="s">
        <v>4</v>
      </c>
    </row>
    <row r="115" spans="2:7" ht="15.75" customHeight="1">
      <c r="B115" s="22" t="s">
        <v>75</v>
      </c>
      <c r="C115" s="22" t="s">
        <v>64</v>
      </c>
      <c r="D115" s="22">
        <v>33</v>
      </c>
      <c r="E115" s="22">
        <v>10</v>
      </c>
      <c r="F115" s="22">
        <v>7</v>
      </c>
      <c r="G115" s="22">
        <v>4</v>
      </c>
    </row>
    <row r="116" spans="2:7" ht="15.75" customHeight="1">
      <c r="B116" s="22"/>
      <c r="C116" s="22" t="s">
        <v>70</v>
      </c>
      <c r="D116" s="22">
        <v>11</v>
      </c>
      <c r="E116" s="22">
        <v>3</v>
      </c>
      <c r="F116" s="22">
        <v>2</v>
      </c>
      <c r="G116" s="22">
        <v>0</v>
      </c>
    </row>
    <row r="117" spans="2:7" ht="15.75" customHeight="1">
      <c r="B117" s="22"/>
      <c r="C117" s="22" t="s">
        <v>66</v>
      </c>
      <c r="D117" s="22">
        <v>2</v>
      </c>
      <c r="E117" s="22">
        <v>4</v>
      </c>
      <c r="F117" s="22">
        <v>0</v>
      </c>
      <c r="G117" s="22">
        <v>0</v>
      </c>
    </row>
    <row r="118" spans="2:7" ht="15.75" customHeight="1">
      <c r="B118" s="22"/>
      <c r="C118" s="22" t="s">
        <v>71</v>
      </c>
      <c r="D118" s="22">
        <v>2</v>
      </c>
      <c r="E118" s="22">
        <v>3</v>
      </c>
      <c r="F118" s="22">
        <v>2</v>
      </c>
      <c r="G118" s="22">
        <v>0</v>
      </c>
    </row>
    <row r="119" spans="2:7" ht="15.75" customHeight="1">
      <c r="B119" s="22"/>
      <c r="C119" s="22" t="s">
        <v>72</v>
      </c>
      <c r="D119" s="22">
        <v>8</v>
      </c>
      <c r="E119" s="22">
        <v>0</v>
      </c>
      <c r="F119" s="22">
        <v>1</v>
      </c>
      <c r="G119" s="22">
        <v>0</v>
      </c>
    </row>
    <row r="120" spans="2:7" ht="15.75" customHeight="1">
      <c r="B120" s="22"/>
      <c r="C120" s="22" t="s">
        <v>73</v>
      </c>
      <c r="D120" s="22">
        <v>10</v>
      </c>
      <c r="E120" s="22">
        <v>2</v>
      </c>
      <c r="F120" s="22">
        <v>1</v>
      </c>
      <c r="G120" s="22">
        <v>0</v>
      </c>
    </row>
    <row r="121" spans="2:7" ht="15.75" customHeight="1">
      <c r="B121" s="22"/>
      <c r="C121" s="22" t="s">
        <v>12</v>
      </c>
      <c r="D121" s="22">
        <v>8</v>
      </c>
      <c r="E121" s="22">
        <v>15</v>
      </c>
      <c r="F121" s="22">
        <v>3</v>
      </c>
      <c r="G121" s="22">
        <v>4</v>
      </c>
    </row>
    <row r="122" spans="2:7" ht="15.75" customHeight="1"/>
    <row r="123" spans="2:7" ht="15.75" customHeight="1">
      <c r="B123" s="1"/>
      <c r="C123" s="1"/>
      <c r="D123" s="1" t="s">
        <v>0</v>
      </c>
      <c r="E123" s="1"/>
      <c r="F123" s="1" t="s">
        <v>1</v>
      </c>
      <c r="G123" s="1"/>
    </row>
    <row r="124" spans="2:7" ht="15.75" customHeight="1">
      <c r="B124" s="1" t="s">
        <v>18</v>
      </c>
      <c r="C124" s="1"/>
      <c r="D124" s="1" t="s">
        <v>3</v>
      </c>
      <c r="E124" s="1" t="s">
        <v>4</v>
      </c>
      <c r="F124" s="1" t="s">
        <v>3</v>
      </c>
      <c r="G124" s="1" t="s">
        <v>4</v>
      </c>
    </row>
    <row r="125" spans="2:7" ht="15.75" customHeight="1">
      <c r="B125" s="22" t="s">
        <v>56</v>
      </c>
      <c r="C125" s="22" t="s">
        <v>64</v>
      </c>
      <c r="D125" s="22">
        <v>15</v>
      </c>
      <c r="E125" s="22">
        <v>7</v>
      </c>
      <c r="F125" s="22">
        <v>5</v>
      </c>
      <c r="G125" s="22">
        <v>7</v>
      </c>
    </row>
    <row r="126" spans="2:7" ht="15.75" customHeight="1">
      <c r="B126" s="22"/>
      <c r="C126" s="22" t="s">
        <v>70</v>
      </c>
      <c r="D126" s="22">
        <v>6</v>
      </c>
      <c r="E126" s="22">
        <v>3</v>
      </c>
      <c r="F126" s="22">
        <v>2</v>
      </c>
      <c r="G126" s="22">
        <v>0</v>
      </c>
    </row>
    <row r="127" spans="2:7" ht="15.75" customHeight="1">
      <c r="B127" s="22"/>
      <c r="C127" s="22" t="s">
        <v>66</v>
      </c>
      <c r="D127" s="22">
        <v>2</v>
      </c>
      <c r="E127" s="22">
        <v>0</v>
      </c>
      <c r="F127" s="22">
        <v>0</v>
      </c>
      <c r="G127" s="22">
        <v>0</v>
      </c>
    </row>
    <row r="128" spans="2:7" ht="15.75" customHeight="1">
      <c r="B128" s="22"/>
      <c r="C128" s="22" t="s">
        <v>71</v>
      </c>
      <c r="D128" s="22">
        <v>4</v>
      </c>
      <c r="E128" s="22">
        <v>3</v>
      </c>
      <c r="F128" s="22">
        <v>0</v>
      </c>
      <c r="G128" s="22">
        <v>1</v>
      </c>
    </row>
    <row r="129" spans="2:7" ht="15.75" customHeight="1">
      <c r="B129" s="22"/>
      <c r="C129" s="22" t="s">
        <v>72</v>
      </c>
      <c r="D129" s="22">
        <v>3</v>
      </c>
      <c r="E129" s="22">
        <v>0</v>
      </c>
      <c r="F129" s="22">
        <v>1</v>
      </c>
      <c r="G129" s="22">
        <v>1</v>
      </c>
    </row>
    <row r="130" spans="2:7" ht="15.75" customHeight="1">
      <c r="B130" s="22"/>
      <c r="C130" s="22" t="s">
        <v>73</v>
      </c>
      <c r="D130" s="22">
        <v>0</v>
      </c>
      <c r="E130" s="22">
        <v>1</v>
      </c>
      <c r="F130" s="22">
        <v>0</v>
      </c>
      <c r="G130" s="22">
        <v>0</v>
      </c>
    </row>
    <row r="131" spans="2:7" ht="15.75" customHeight="1">
      <c r="B131" s="22"/>
      <c r="C131" s="22" t="s">
        <v>12</v>
      </c>
      <c r="D131" s="22">
        <v>4</v>
      </c>
      <c r="E131" s="22">
        <v>9</v>
      </c>
      <c r="F131" s="22">
        <v>1</v>
      </c>
      <c r="G131" s="22">
        <v>1</v>
      </c>
    </row>
    <row r="132" spans="2:7" ht="15.75" customHeight="1"/>
    <row r="133" spans="2:7" ht="15.75" customHeight="1"/>
    <row r="134" spans="2:7" ht="15.75" customHeight="1"/>
    <row r="135" spans="2:7" ht="15.75" customHeight="1"/>
    <row r="136" spans="2:7" ht="15.75" customHeight="1"/>
    <row r="137" spans="2:7" ht="15.75" customHeight="1"/>
    <row r="138" spans="2:7" ht="15.75" customHeight="1"/>
    <row r="139" spans="2:7" ht="15.75" customHeight="1"/>
    <row r="140" spans="2:7" ht="15.75" customHeight="1"/>
    <row r="141" spans="2:7" ht="15.75" customHeight="1"/>
    <row r="142" spans="2:7" ht="15.75" customHeight="1"/>
    <row r="143" spans="2:7" ht="15.75" customHeight="1"/>
    <row r="144" spans="2:7"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All</vt:lpstr>
      <vt:lpstr>FG-Lateral</vt:lpstr>
      <vt:lpstr>FG-Medial</vt:lpstr>
      <vt:lpstr>FG-DG</vt:lpstr>
      <vt:lpstr>CTB-Lateral</vt:lpstr>
      <vt:lpstr>CTB-Medial</vt:lpstr>
      <vt:lpstr>CTB-DG</vt:lpstr>
      <vt:lpstr>LEnt</vt:lpstr>
      <vt:lpstr>MEnt</vt:lpstr>
      <vt:lpstr>DG</vt:lpstr>
      <vt:lpstr>NIc vs NId</vt:lpstr>
      <vt:lpstr>Ipsi vs Contra</vt:lpstr>
      <vt:lpstr>RLN3 vs NoRLN3.</vt:lpstr>
      <vt:lpstr>Hoja1</vt:lpstr>
      <vt:lpstr>Hoja2</vt:lpstr>
      <vt:lpstr>Hoja3</vt:lpstr>
      <vt:lpstr>Colat vs No Colat (2)</vt:lpstr>
      <vt:lpst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Isis Gil Miravet</cp:lastModifiedBy>
  <dcterms:created xsi:type="dcterms:W3CDTF">2022-07-27T13:08:35Z</dcterms:created>
  <dcterms:modified xsi:type="dcterms:W3CDTF">2022-11-04T14:08:50Z</dcterms:modified>
</cp:coreProperties>
</file>